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1535" windowHeight="6825" activeTab="0"/>
  </bookViews>
  <sheets>
    <sheet name="1. Schritt ---&gt;&gt;&gt; Grundangaben" sheetId="1" r:id="rId1"/>
    <sheet name="2. Schritt ---&gt;&gt;&gt; Erfassung &lt;&lt;&lt;" sheetId="2" r:id="rId2"/>
  </sheets>
  <definedNames>
    <definedName name="_xlfn.BAHTTEXT" hidden="1">#NAME?</definedName>
    <definedName name="_xlnm.Print_Area" localSheetId="0">'1. Schritt ---&gt;&gt;&gt; Grundangaben'!$A$1:$N$77</definedName>
    <definedName name="_xlnm.Print_Area" localSheetId="1">'2. Schritt ---&gt;&gt;&gt; Erfassung &lt;&lt;&lt;'!$A$9:$IR$58</definedName>
  </definedNames>
  <calcPr fullCalcOnLoad="1"/>
</workbook>
</file>

<file path=xl/sharedStrings.xml><?xml version="1.0" encoding="utf-8"?>
<sst xmlns="http://schemas.openxmlformats.org/spreadsheetml/2006/main" count="663" uniqueCount="118">
  <si>
    <t>Tag</t>
  </si>
  <si>
    <t>Fr</t>
  </si>
  <si>
    <t>Mo</t>
  </si>
  <si>
    <t>Di</t>
  </si>
  <si>
    <t>Mi</t>
  </si>
  <si>
    <t>Do</t>
  </si>
  <si>
    <t>ein:</t>
  </si>
  <si>
    <t>ja</t>
  </si>
  <si>
    <t>Dienstag</t>
  </si>
  <si>
    <t>Mittwoch</t>
  </si>
  <si>
    <t>Mitarbeiter</t>
  </si>
  <si>
    <t>Februar</t>
  </si>
  <si>
    <t>Montag</t>
  </si>
  <si>
    <t>Donnerstag</t>
  </si>
  <si>
    <t>Freitag</t>
  </si>
  <si>
    <t>pro Woche:</t>
  </si>
  <si>
    <t>für diesen Monat:</t>
  </si>
  <si>
    <t>Ost</t>
  </si>
  <si>
    <t>West</t>
  </si>
  <si>
    <t>Stundensatz €/h</t>
  </si>
  <si>
    <t>geleistete</t>
  </si>
  <si>
    <t>Arbeitsstunden</t>
  </si>
  <si>
    <t>Urlaub</t>
  </si>
  <si>
    <t>Feiertag</t>
  </si>
  <si>
    <t>Soll</t>
  </si>
  <si>
    <t>Summen</t>
  </si>
  <si>
    <t>tage</t>
  </si>
  <si>
    <t>nein</t>
  </si>
  <si>
    <t>Spesen</t>
  </si>
  <si>
    <t>Dezember</t>
  </si>
  <si>
    <t>Januar</t>
  </si>
  <si>
    <t>März</t>
  </si>
  <si>
    <t>April</t>
  </si>
  <si>
    <t>Mai</t>
  </si>
  <si>
    <t>Juni</t>
  </si>
  <si>
    <t>Juli</t>
  </si>
  <si>
    <t>August</t>
  </si>
  <si>
    <t>September</t>
  </si>
  <si>
    <t>Oktober</t>
  </si>
  <si>
    <t>November</t>
  </si>
  <si>
    <t>Sonntag</t>
  </si>
  <si>
    <t>Ist</t>
  </si>
  <si>
    <t>Sonstige</t>
  </si>
  <si>
    <t>Angaben:</t>
  </si>
  <si>
    <t>AZK</t>
  </si>
  <si>
    <t xml:space="preserve">mit </t>
  </si>
  <si>
    <t>Sonnabend</t>
  </si>
  <si>
    <t>regulär</t>
  </si>
  <si>
    <t>neu</t>
  </si>
  <si>
    <t>Baustellen-</t>
  </si>
  <si>
    <t>nummer</t>
  </si>
  <si>
    <t>Kosten-</t>
  </si>
  <si>
    <t>stelle oder</t>
  </si>
  <si>
    <t xml:space="preserve">Firma:  </t>
  </si>
  <si>
    <t xml:space="preserve">Jahr:  </t>
  </si>
  <si>
    <t xml:space="preserve">Abrechnungsmonat:  </t>
  </si>
  <si>
    <t>Bauhelfer Schulze</t>
  </si>
  <si>
    <t>Schutt und Staub GmbH</t>
  </si>
  <si>
    <t>Singer &amp; Brückner</t>
  </si>
  <si>
    <t xml:space="preserve"> Steuerberatungsbüro</t>
  </si>
  <si>
    <t>Fax.: 03562 - 666 334</t>
  </si>
  <si>
    <t xml:space="preserve">E-Mail:   </t>
  </si>
  <si>
    <t xml:space="preserve">Monatsstundennachweis Bau </t>
  </si>
  <si>
    <t>Sommerarbeitszeit April - November</t>
  </si>
  <si>
    <t>Winterarbeitszeit Dezember - März</t>
  </si>
  <si>
    <t>Mo - Do</t>
  </si>
  <si>
    <t>Arbeitszeit laut BRTV</t>
  </si>
  <si>
    <t>Woche</t>
  </si>
  <si>
    <t>Tarif</t>
  </si>
  <si>
    <t>1. AN</t>
  </si>
  <si>
    <t>2. AN</t>
  </si>
  <si>
    <t>3. AN</t>
  </si>
  <si>
    <t>4. AN</t>
  </si>
  <si>
    <t>5. AN</t>
  </si>
  <si>
    <t>6. AN</t>
  </si>
  <si>
    <t>7. AN</t>
  </si>
  <si>
    <t>8. AN</t>
  </si>
  <si>
    <t>9. AN</t>
  </si>
  <si>
    <t>10. AN</t>
  </si>
  <si>
    <t>11. AN</t>
  </si>
  <si>
    <t>12. AN</t>
  </si>
  <si>
    <t>(gültig für alle AN !)</t>
  </si>
  <si>
    <t>abweichende betriebliche Arbeitszeit</t>
  </si>
  <si>
    <t>individuelle Arbeitszeit pro AN in h</t>
  </si>
  <si>
    <t>BRTV</t>
  </si>
  <si>
    <t>Kurzübersicht</t>
  </si>
  <si>
    <t xml:space="preserve">         Klick direkt zur Erfassung</t>
  </si>
  <si>
    <t>Monatsstundennachweis</t>
  </si>
  <si>
    <t>Zusammenfassung</t>
  </si>
  <si>
    <t>(gelbe Felder sind Eingabefelder)</t>
  </si>
  <si>
    <t xml:space="preserve">AZK darf in's Minus ?:  </t>
  </si>
  <si>
    <t>Fachwerker Meier</t>
  </si>
  <si>
    <t>Arbeits-</t>
  </si>
  <si>
    <t>ausfall</t>
  </si>
  <si>
    <t>Liste Arbeitsausfall</t>
  </si>
  <si>
    <t>U</t>
  </si>
  <si>
    <t>F</t>
  </si>
  <si>
    <t>K</t>
  </si>
  <si>
    <t>+</t>
  </si>
  <si>
    <t>-</t>
  </si>
  <si>
    <t>Kurznotiz</t>
  </si>
  <si>
    <t xml:space="preserve">Eintritt (erster Arbeitstag) </t>
  </si>
  <si>
    <t xml:space="preserve">Austritt (letzter Arbeitstag) </t>
  </si>
  <si>
    <t>Ost  +  West</t>
  </si>
  <si>
    <t>Soll:</t>
  </si>
  <si>
    <t>Ist:</t>
  </si>
  <si>
    <t>Überstunden</t>
  </si>
  <si>
    <t>Stunden Arbeitsausfall</t>
  </si>
  <si>
    <t xml:space="preserve"> ( Hier muss nichts ausgefüllt werden. Diese Tabelle dient Ihnen als kurze Übersicht )</t>
  </si>
  <si>
    <t>krank</t>
  </si>
  <si>
    <t xml:space="preserve">  Überstunden/Fehlstunden</t>
  </si>
  <si>
    <t>Steuerberatungsbuero@singer-brueckner.de</t>
  </si>
  <si>
    <t>03149 Forst</t>
  </si>
  <si>
    <t xml:space="preserve"> Cottbuser Str. 69</t>
  </si>
  <si>
    <t xml:space="preserve"> 03149 Forst</t>
  </si>
  <si>
    <t>Tel.:  03562 - 666 333</t>
  </si>
  <si>
    <t>Steuerberatungsbüro</t>
  </si>
  <si>
    <t>Version 11.11.17</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</si>
</sst>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_ ;[Red]\-0.00\ "/>
    <numFmt numFmtId="174" formatCode="#,##0\ [$€-1];[Red]\-#,##0\ [$€-1]"/>
    <numFmt numFmtId="175" formatCode="#,##0.00\ [$€-1]"/>
    <numFmt numFmtId="176" formatCode="[$-407]dddd\,\ d\.\ mmmm\ yyyy"/>
    <numFmt numFmtId="177" formatCode="[$-407]mmm/\ yy;@"/>
    <numFmt numFmtId="178" formatCode="0.00\ &quot;h&quot;"/>
    <numFmt numFmtId="179" formatCode="&quot; &quot;0.00\ &quot;h&quot;"/>
    <numFmt numFmtId="180" formatCode="&quot;  &quot;\ 0.00\ &quot;Stunden pro Woche&quot;"/>
    <numFmt numFmtId="181" formatCode="&quot;  &quot;\ 0.00\ &quot;h pro Woche&quot;"/>
    <numFmt numFmtId="182" formatCode="&quot;  &quot;\ 0.00\ &quot;h / Woche&quot;"/>
    <numFmt numFmtId="183" formatCode="[$-F800]dddd\,\ mmmm\ dd\,\ yyyy"/>
    <numFmt numFmtId="184" formatCode="[$-F800]dddd"/>
    <numFmt numFmtId="185" formatCode="dddd"/>
    <numFmt numFmtId="186" formatCode="0&quot;h&quot;"/>
    <numFmt numFmtId="187" formatCode="00000"/>
    <numFmt numFmtId="188" formatCode="&quot;+&quot;\ 0.00"/>
    <numFmt numFmtId="189" formatCode="[Red]&quot;-&quot;\ 0.00"/>
    <numFmt numFmtId="190" formatCode="&quot;-&quot;\ 0.00"/>
    <numFmt numFmtId="191" formatCode="0.00;[Red]0.00"/>
    <numFmt numFmtId="192" formatCode="&quot;=&quot;\ 0.00\ &quot;h&quot;"/>
    <numFmt numFmtId="193" formatCode="&quot; &quot;0.00"/>
    <numFmt numFmtId="194" formatCode="0.00&quot; &quot;"/>
    <numFmt numFmtId="195" formatCode="0.00\ &quot;h   &quot;"/>
    <numFmt numFmtId="196" formatCode="0.00\ &quot;h     &quot;"/>
    <numFmt numFmtId="197" formatCode="0.00\ &quot;h &quot;"/>
    <numFmt numFmtId="198" formatCode="[Red]&quot;&quot;\ 0.00"/>
    <numFmt numFmtId="199" formatCode="[Red]\-\ 0.00"/>
    <numFmt numFmtId="200" formatCode="[Red]\ 0.00\ &quot;h&quot;"/>
    <numFmt numFmtId="201" formatCode="[Red]\-\ 0.00\ &quot;=&quot;"/>
    <numFmt numFmtId="202" formatCode="&quot;=&quot;\ \ 0.00\ &quot;h&quot;"/>
    <numFmt numFmtId="203" formatCode="[Red]\-\ 0.00\ "/>
    <numFmt numFmtId="204" formatCode="\ 0.00\ &quot;h&quot;"/>
    <numFmt numFmtId="205" formatCode="\-\ 0.00\ &quot;=&quot;"/>
    <numFmt numFmtId="206" formatCode="0.00\ &quot;h&quot;\ "/>
  </numFmts>
  <fonts count="53">
    <font>
      <sz val="10"/>
      <name val="Arial"/>
      <family val="0"/>
    </font>
    <font>
      <b/>
      <sz val="10"/>
      <name val="Arial"/>
      <family val="2"/>
    </font>
    <font>
      <sz val="9"/>
      <name val="Arial"/>
      <family val="2"/>
    </font>
    <font>
      <sz val="10"/>
      <color indexed="8"/>
      <name val="Arial"/>
      <family val="2"/>
    </font>
    <font>
      <sz val="10"/>
      <color indexed="9"/>
      <name val="Arial"/>
      <family val="2"/>
    </font>
    <font>
      <sz val="8"/>
      <color indexed="60"/>
      <name val="Arial"/>
      <family val="2"/>
    </font>
    <font>
      <b/>
      <sz val="16"/>
      <name val="Arial"/>
      <family val="2"/>
    </font>
    <font>
      <u val="single"/>
      <sz val="10"/>
      <color indexed="12"/>
      <name val="Arial"/>
      <family val="0"/>
    </font>
    <font>
      <u val="single"/>
      <sz val="10"/>
      <color indexed="36"/>
      <name val="Arial"/>
      <family val="0"/>
    </font>
    <font>
      <b/>
      <sz val="14"/>
      <color indexed="16"/>
      <name val="Arial"/>
      <family val="2"/>
    </font>
    <font>
      <b/>
      <sz val="10"/>
      <color indexed="10"/>
      <name val="Arial"/>
      <family val="2"/>
    </font>
    <font>
      <b/>
      <sz val="11"/>
      <name val="Arial"/>
      <family val="2"/>
    </font>
    <font>
      <sz val="10"/>
      <color indexed="57"/>
      <name val="Arial"/>
      <family val="2"/>
    </font>
    <font>
      <sz val="10"/>
      <color indexed="16"/>
      <name val="Arial"/>
      <family val="2"/>
    </font>
    <font>
      <b/>
      <sz val="9"/>
      <color indexed="8"/>
      <name val="Arial"/>
      <family val="2"/>
    </font>
    <font>
      <b/>
      <sz val="18"/>
      <name val="Arial"/>
      <family val="2"/>
    </font>
    <font>
      <b/>
      <u val="single"/>
      <sz val="12"/>
      <color indexed="62"/>
      <name val="Arial"/>
      <family val="2"/>
    </font>
    <font>
      <sz val="10"/>
      <color indexed="23"/>
      <name val="Arial"/>
      <family val="0"/>
    </font>
    <font>
      <b/>
      <sz val="12"/>
      <name val="Arial"/>
      <family val="2"/>
    </font>
    <font>
      <b/>
      <sz val="9"/>
      <name val="Arial"/>
      <family val="2"/>
    </font>
    <font>
      <sz val="12"/>
      <name val="Arial"/>
      <family val="0"/>
    </font>
    <font>
      <b/>
      <sz val="10"/>
      <color indexed="8"/>
      <name val="Arial"/>
      <family val="2"/>
    </font>
    <font>
      <sz val="11"/>
      <name val="Arial"/>
      <family val="2"/>
    </font>
    <font>
      <sz val="10"/>
      <color indexed="63"/>
      <name val="Arial"/>
      <family val="2"/>
    </font>
    <font>
      <sz val="8"/>
      <name val="Arial"/>
      <family val="2"/>
    </font>
    <font>
      <sz val="11"/>
      <color indexed="9"/>
      <name val="Arial"/>
      <family val="2"/>
    </font>
    <font>
      <b/>
      <sz val="11"/>
      <color indexed="10"/>
      <name val="Arial"/>
      <family val="2"/>
    </font>
    <font>
      <b/>
      <sz val="8"/>
      <color indexed="9"/>
      <name val="Arial"/>
      <family val="2"/>
    </font>
    <font>
      <sz val="8"/>
      <color indexed="9"/>
      <name val="Arial"/>
      <family val="2"/>
    </font>
    <font>
      <b/>
      <u val="single"/>
      <sz val="11"/>
      <color indexed="8"/>
      <name val="Arial"/>
      <family val="0"/>
    </font>
    <font>
      <sz val="11"/>
      <color indexed="8"/>
      <name val="Arial"/>
      <family val="0"/>
    </font>
    <font>
      <b/>
      <sz val="11"/>
      <color indexed="8"/>
      <name val="Arial"/>
      <family val="0"/>
    </font>
    <font>
      <b/>
      <sz val="9"/>
      <color indexed="10"/>
      <name val="Arial"/>
      <family val="2"/>
    </font>
    <font>
      <b/>
      <sz val="26"/>
      <color indexed="10"/>
      <name val="Arial"/>
      <family val="2"/>
    </font>
    <font>
      <b/>
      <sz val="30"/>
      <color indexed="10"/>
      <name val="Arial"/>
      <family val="2"/>
    </font>
    <font>
      <b/>
      <sz val="14"/>
      <name val="Arial"/>
      <family val="2"/>
    </font>
    <font>
      <sz val="10"/>
      <color indexed="22"/>
      <name val="Arial"/>
      <family val="0"/>
    </font>
    <font>
      <b/>
      <sz val="10"/>
      <color indexed="9"/>
      <name val="Arial"/>
      <family val="2"/>
    </font>
    <font>
      <sz val="14"/>
      <name val="Arial"/>
      <family val="0"/>
    </font>
    <font>
      <sz val="10"/>
      <color indexed="62"/>
      <name val="Arial"/>
      <family val="2"/>
    </font>
    <font>
      <b/>
      <sz val="12"/>
      <color indexed="10"/>
      <name val="Arial"/>
      <family val="2"/>
    </font>
    <font>
      <b/>
      <sz val="16"/>
      <color indexed="18"/>
      <name val="Arial"/>
      <family val="2"/>
    </font>
    <font>
      <sz val="14"/>
      <color indexed="16"/>
      <name val="Arial"/>
      <family val="2"/>
    </font>
    <font>
      <b/>
      <u val="single"/>
      <sz val="14"/>
      <name val="Arial"/>
      <family val="2"/>
    </font>
    <font>
      <b/>
      <sz val="16"/>
      <color indexed="8"/>
      <name val="Arial"/>
      <family val="2"/>
    </font>
    <font>
      <sz val="8"/>
      <color indexed="8"/>
      <name val="Arial"/>
      <family val="2"/>
    </font>
    <font>
      <sz val="12"/>
      <color indexed="8"/>
      <name val="Arial"/>
      <family val="2"/>
    </font>
    <font>
      <b/>
      <u val="single"/>
      <sz val="12"/>
      <color indexed="8"/>
      <name val="Arial"/>
      <family val="0"/>
    </font>
    <font>
      <sz val="9"/>
      <color indexed="8"/>
      <name val="Arial"/>
      <family val="0"/>
    </font>
    <font>
      <b/>
      <sz val="12"/>
      <color indexed="8"/>
      <name val="Arial"/>
      <family val="0"/>
    </font>
    <font>
      <sz val="12"/>
      <color indexed="9"/>
      <name val="Arial"/>
      <family val="0"/>
    </font>
    <font>
      <b/>
      <sz val="9"/>
      <color indexed="55"/>
      <name val="Arial"/>
      <family val="2"/>
    </font>
    <font>
      <sz val="8"/>
      <color indexed="55"/>
      <name val="Arial"/>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138">
    <border>
      <left/>
      <right/>
      <top/>
      <bottom/>
      <diagonal/>
    </border>
    <border>
      <left style="thin"/>
      <right style="thin"/>
      <top style="hair"/>
      <bottom style="hair"/>
    </border>
    <border>
      <left>
        <color indexed="63"/>
      </left>
      <right style="double"/>
      <top>
        <color indexed="63"/>
      </top>
      <bottom>
        <color indexed="63"/>
      </bottom>
    </border>
    <border>
      <left style="thin"/>
      <right style="thin"/>
      <top>
        <color indexed="63"/>
      </top>
      <bottom style="hair"/>
    </border>
    <border>
      <left style="thin"/>
      <right style="thin"/>
      <top style="hair"/>
      <bottom style="thick"/>
    </border>
    <border>
      <left>
        <color indexed="63"/>
      </left>
      <right>
        <color indexed="63"/>
      </right>
      <top style="medium"/>
      <bottom style="hair"/>
    </border>
    <border>
      <left>
        <color indexed="63"/>
      </left>
      <right>
        <color indexed="63"/>
      </right>
      <top style="hair"/>
      <bottom style="thick"/>
    </border>
    <border>
      <left style="double"/>
      <right>
        <color indexed="63"/>
      </right>
      <top style="hair"/>
      <bottom style="hair"/>
    </border>
    <border>
      <left>
        <color indexed="63"/>
      </left>
      <right style="hair"/>
      <top style="hair"/>
      <bottom style="hair"/>
    </border>
    <border>
      <left>
        <color indexed="63"/>
      </left>
      <right>
        <color indexed="63"/>
      </right>
      <top style="hair"/>
      <bottom style="hair"/>
    </border>
    <border>
      <left style="medium"/>
      <right>
        <color indexed="63"/>
      </right>
      <top style="medium"/>
      <bottom style="hair"/>
    </border>
    <border>
      <left style="medium"/>
      <right>
        <color indexed="63"/>
      </right>
      <top style="hair"/>
      <bottom style="thick"/>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ck"/>
      <top style="hair"/>
      <bottom style="hair"/>
    </border>
    <border>
      <left style="thin"/>
      <right style="thin"/>
      <top>
        <color indexed="63"/>
      </top>
      <bottom style="medium"/>
    </border>
    <border>
      <left>
        <color indexed="63"/>
      </left>
      <right style="thick"/>
      <top style="hair"/>
      <bottom style="thick"/>
    </border>
    <border>
      <left style="thick"/>
      <right style="thick"/>
      <top style="medium"/>
      <bottom style="hair"/>
    </border>
    <border>
      <left style="thick"/>
      <right style="thick"/>
      <top style="hair"/>
      <bottom style="thick"/>
    </border>
    <border>
      <left>
        <color indexed="63"/>
      </left>
      <right style="thin"/>
      <top>
        <color indexed="63"/>
      </top>
      <bottom style="thin"/>
    </border>
    <border>
      <left style="medium"/>
      <right>
        <color indexed="63"/>
      </right>
      <top style="hair"/>
      <bottom style="hair"/>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hair"/>
      <bottom>
        <color indexed="63"/>
      </bottom>
    </border>
    <border>
      <left style="double"/>
      <right>
        <color indexed="63"/>
      </right>
      <top style="hair"/>
      <bottom>
        <color indexed="63"/>
      </bottom>
    </border>
    <border>
      <left style="double"/>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thin"/>
      <top>
        <color indexed="63"/>
      </top>
      <bottom style="hair"/>
    </border>
    <border>
      <left>
        <color indexed="63"/>
      </left>
      <right style="medium"/>
      <top>
        <color indexed="63"/>
      </top>
      <bottom style="hair"/>
    </border>
    <border>
      <left style="thin"/>
      <right style="medium"/>
      <top style="hair"/>
      <bottom style="hair"/>
    </border>
    <border>
      <left>
        <color indexed="63"/>
      </left>
      <right style="medium"/>
      <top style="hair"/>
      <bottom style="hair"/>
    </border>
    <border>
      <left style="hair"/>
      <right style="thin"/>
      <top style="hair"/>
      <bottom style="hair"/>
    </border>
    <border>
      <left style="thin"/>
      <right style="medium"/>
      <top>
        <color indexed="63"/>
      </top>
      <bottom>
        <color indexed="63"/>
      </bottom>
    </border>
    <border>
      <left style="thin"/>
      <right style="medium"/>
      <top>
        <color indexed="63"/>
      </top>
      <bottom style="hair"/>
    </border>
    <border>
      <left style="medium"/>
      <right>
        <color indexed="63"/>
      </right>
      <top style="hair"/>
      <bottom style="medium"/>
    </border>
    <border>
      <left>
        <color indexed="63"/>
      </left>
      <right style="double"/>
      <top style="hair"/>
      <bottom style="medium"/>
    </border>
    <border>
      <left>
        <color indexed="63"/>
      </left>
      <right>
        <color indexed="63"/>
      </right>
      <top style="hair"/>
      <bottom style="double"/>
    </border>
    <border>
      <left>
        <color indexed="63"/>
      </left>
      <right>
        <color indexed="63"/>
      </right>
      <top style="medium"/>
      <bottom>
        <color indexed="63"/>
      </bottom>
    </border>
    <border>
      <left>
        <color indexed="63"/>
      </left>
      <right style="double"/>
      <top style="double"/>
      <bottom style="thin"/>
    </border>
    <border>
      <left style="medium"/>
      <right style="medium"/>
      <top style="medium"/>
      <bottom style="medium"/>
    </border>
    <border>
      <left style="thin"/>
      <right style="thin"/>
      <top style="hair"/>
      <bottom>
        <color indexed="63"/>
      </bottom>
    </border>
    <border>
      <left style="medium"/>
      <right style="thin"/>
      <top style="hair"/>
      <bottom style="hair"/>
    </border>
    <border>
      <left>
        <color indexed="63"/>
      </left>
      <right style="thin"/>
      <top style="hair"/>
      <bottom style="hair"/>
    </border>
    <border>
      <left>
        <color indexed="63"/>
      </left>
      <right style="thick"/>
      <top style="medium"/>
      <bottom>
        <color indexed="63"/>
      </bottom>
    </border>
    <border>
      <left>
        <color indexed="63"/>
      </left>
      <right style="thick"/>
      <top>
        <color indexed="63"/>
      </top>
      <bottom style="thick"/>
    </border>
    <border>
      <left>
        <color indexed="63"/>
      </left>
      <right>
        <color indexed="63"/>
      </right>
      <top style="thick"/>
      <bottom style="hair"/>
    </border>
    <border>
      <left>
        <color indexed="63"/>
      </left>
      <right>
        <color indexed="63"/>
      </right>
      <top style="hair"/>
      <bottom style="medium"/>
    </border>
    <border>
      <left style="thick"/>
      <right>
        <color indexed="63"/>
      </right>
      <top>
        <color indexed="63"/>
      </top>
      <bottom style="hair"/>
    </border>
    <border>
      <left style="thick"/>
      <right>
        <color indexed="63"/>
      </right>
      <top style="hair"/>
      <bottom style="hair"/>
    </border>
    <border>
      <left style="thin"/>
      <right style="thin"/>
      <top>
        <color indexed="63"/>
      </top>
      <bottom>
        <color indexed="63"/>
      </bottom>
    </border>
    <border>
      <left style="thin"/>
      <right style="thin"/>
      <top style="thin"/>
      <bottom>
        <color indexed="63"/>
      </bottom>
    </border>
    <border>
      <left style="thick"/>
      <right>
        <color indexed="63"/>
      </right>
      <top>
        <color indexed="63"/>
      </top>
      <bottom>
        <color indexed="63"/>
      </bottom>
    </border>
    <border>
      <left style="thin"/>
      <right>
        <color indexed="63"/>
      </right>
      <top style="medium"/>
      <bottom>
        <color indexed="63"/>
      </bottom>
    </border>
    <border>
      <left style="thin"/>
      <right>
        <color indexed="63"/>
      </right>
      <top>
        <color indexed="63"/>
      </top>
      <bottom style="thick"/>
    </border>
    <border>
      <left style="hair"/>
      <right style="hair"/>
      <top style="thick"/>
      <bottom>
        <color indexed="63"/>
      </bottom>
    </border>
    <border>
      <left style="thin"/>
      <right>
        <color indexed="63"/>
      </right>
      <top style="hair"/>
      <bottom style="hair"/>
    </border>
    <border>
      <left style="hair"/>
      <right style="hair"/>
      <top style="hair"/>
      <bottom style="hair"/>
    </border>
    <border>
      <left style="thin"/>
      <right>
        <color indexed="63"/>
      </right>
      <top style="hair"/>
      <bottom style="thick"/>
    </border>
    <border>
      <left style="hair"/>
      <right style="hair"/>
      <top style="hair"/>
      <bottom style="thick"/>
    </border>
    <border>
      <left>
        <color indexed="63"/>
      </left>
      <right>
        <color indexed="63"/>
      </right>
      <top>
        <color indexed="63"/>
      </top>
      <bottom style="thick"/>
    </border>
    <border>
      <left style="thin"/>
      <right style="thin"/>
      <top>
        <color indexed="63"/>
      </top>
      <bottom style="thick"/>
    </border>
    <border>
      <left style="double"/>
      <right>
        <color indexed="63"/>
      </right>
      <top>
        <color indexed="63"/>
      </top>
      <bottom style="thin"/>
    </border>
    <border>
      <left style="medium"/>
      <right>
        <color indexed="63"/>
      </right>
      <top>
        <color indexed="63"/>
      </top>
      <bottom>
        <color indexed="63"/>
      </bottom>
    </border>
    <border>
      <left>
        <color indexed="63"/>
      </left>
      <right style="thick"/>
      <top>
        <color indexed="63"/>
      </top>
      <bottom>
        <color indexed="63"/>
      </bottom>
    </border>
    <border>
      <left>
        <color indexed="63"/>
      </left>
      <right style="thin"/>
      <top style="medium"/>
      <bottom style="hair"/>
    </border>
    <border>
      <left style="thin"/>
      <right style="thick"/>
      <top style="thick"/>
      <bottom style="hair"/>
    </border>
    <border>
      <left style="thin"/>
      <right style="thick"/>
      <top style="hair"/>
      <bottom style="hair"/>
    </border>
    <border>
      <left style="thin"/>
      <right style="thick"/>
      <top style="hair"/>
      <bottom style="thick"/>
    </border>
    <border>
      <left style="thick"/>
      <right>
        <color indexed="63"/>
      </right>
      <top style="hair"/>
      <bottom style="thick"/>
    </border>
    <border>
      <left style="hair"/>
      <right style="thin"/>
      <top style="hair"/>
      <bottom style="thick"/>
    </border>
    <border>
      <left style="thin"/>
      <right style="thin"/>
      <top style="thin"/>
      <bottom style="thick"/>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style="thick"/>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ck"/>
      <right>
        <color indexed="63"/>
      </right>
      <top style="thin"/>
      <bottom style="thick"/>
    </border>
    <border>
      <left>
        <color indexed="63"/>
      </left>
      <right>
        <color indexed="63"/>
      </right>
      <top style="thin"/>
      <bottom style="thick"/>
    </border>
    <border>
      <left style="thin"/>
      <right>
        <color indexed="63"/>
      </right>
      <top style="thin"/>
      <bottom style="thick"/>
    </border>
    <border>
      <left>
        <color indexed="63"/>
      </left>
      <right style="thin"/>
      <top style="thin"/>
      <bottom style="thick"/>
    </border>
    <border>
      <left style="thin"/>
      <right style="double"/>
      <top style="hair"/>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medium"/>
      <bottom>
        <color indexed="63"/>
      </bottom>
    </border>
    <border>
      <left style="hair"/>
      <right style="hair"/>
      <top>
        <color indexed="63"/>
      </top>
      <bottom>
        <color indexed="63"/>
      </bottom>
    </border>
    <border>
      <left style="medium"/>
      <right style="hair"/>
      <top style="hair"/>
      <bottom style="hair"/>
    </border>
    <border>
      <left style="thin"/>
      <right style="double"/>
      <top>
        <color indexed="63"/>
      </top>
      <bottom>
        <color indexed="63"/>
      </bottom>
    </border>
    <border>
      <left style="thin"/>
      <right style="double"/>
      <top>
        <color indexed="63"/>
      </top>
      <bottom style="thin"/>
    </border>
    <border>
      <left style="thin"/>
      <right>
        <color indexed="63"/>
      </right>
      <top style="thick"/>
      <bottom>
        <color indexed="63"/>
      </bottom>
    </border>
    <border>
      <left>
        <color indexed="63"/>
      </left>
      <right style="thick"/>
      <top style="thick"/>
      <bottom style="medium"/>
    </border>
    <border>
      <left style="thin"/>
      <right>
        <color indexed="63"/>
      </right>
      <top style="thick"/>
      <bottom style="medium"/>
    </border>
    <border>
      <left>
        <color indexed="63"/>
      </left>
      <right>
        <color indexed="63"/>
      </right>
      <top style="thick"/>
      <bottom style="medium"/>
    </border>
    <border>
      <left style="double"/>
      <right>
        <color indexed="63"/>
      </right>
      <top style="thin"/>
      <bottom>
        <color indexed="63"/>
      </bottom>
    </border>
    <border>
      <left>
        <color indexed="63"/>
      </left>
      <right style="thin"/>
      <top style="thin"/>
      <bottom>
        <color indexed="63"/>
      </bottom>
    </border>
    <border>
      <left>
        <color indexed="63"/>
      </left>
      <right style="thick"/>
      <top style="thick"/>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medium"/>
      <right>
        <color indexed="63"/>
      </right>
      <top>
        <color indexed="63"/>
      </top>
      <bottom style="medium"/>
    </border>
    <border>
      <left>
        <color indexed="63"/>
      </left>
      <right style="thin"/>
      <top style="thick"/>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thick"/>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thick"/>
      <top style="hair"/>
      <bottom>
        <color indexed="63"/>
      </bottom>
    </border>
    <border>
      <left style="thin"/>
      <right>
        <color indexed="63"/>
      </right>
      <top style="hair"/>
      <bottom style="double"/>
    </border>
    <border>
      <left>
        <color indexed="63"/>
      </left>
      <right style="double"/>
      <top style="hair"/>
      <bottom style="double"/>
    </border>
    <border>
      <left style="hair"/>
      <right style="hair"/>
      <top style="hair"/>
      <bottom>
        <color indexed="63"/>
      </bottom>
    </border>
    <border>
      <left style="medium"/>
      <right>
        <color indexed="63"/>
      </right>
      <top style="hair"/>
      <bottom>
        <color indexed="63"/>
      </bottom>
    </border>
    <border>
      <left>
        <color indexed="63"/>
      </left>
      <right style="medium"/>
      <top style="hair"/>
      <bottom>
        <color indexed="63"/>
      </bottom>
    </border>
    <border>
      <left>
        <color indexed="63"/>
      </left>
      <right style="double"/>
      <top style="hair"/>
      <bottom style="hair"/>
    </border>
    <border>
      <left style="double"/>
      <right>
        <color indexed="63"/>
      </right>
      <top>
        <color indexed="63"/>
      </top>
      <bottom style="hair"/>
    </border>
    <border>
      <left style="double"/>
      <right>
        <color indexed="63"/>
      </right>
      <top style="hair"/>
      <bottom style="double"/>
    </border>
    <border>
      <left style="double"/>
      <right>
        <color indexed="63"/>
      </right>
      <top style="medium"/>
      <bottom>
        <color indexed="63"/>
      </bottom>
    </border>
    <border>
      <left style="thin"/>
      <right>
        <color indexed="63"/>
      </right>
      <top style="medium"/>
      <bottom style="hair"/>
    </border>
    <border>
      <left>
        <color indexed="63"/>
      </left>
      <right style="double"/>
      <top style="medium"/>
      <bottom style="hair"/>
    </border>
    <border>
      <left style="double"/>
      <right>
        <color indexed="63"/>
      </right>
      <top>
        <color indexed="63"/>
      </top>
      <bottom style="medium"/>
    </border>
    <border>
      <left style="medium"/>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31">
    <xf numFmtId="0" fontId="0" fillId="0" borderId="0" xfId="0" applyAlignment="1">
      <alignment/>
    </xf>
    <xf numFmtId="0" fontId="0" fillId="0" borderId="0" xfId="0" applyAlignment="1" applyProtection="1">
      <alignment/>
      <protection hidden="1" locked="0"/>
    </xf>
    <xf numFmtId="0" fontId="1"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center"/>
      <protection hidden="1"/>
    </xf>
    <xf numFmtId="2" fontId="0" fillId="2" borderId="1" xfId="0" applyNumberFormat="1" applyFill="1" applyBorder="1" applyAlignment="1" applyProtection="1">
      <alignment horizontal="center"/>
      <protection hidden="1"/>
    </xf>
    <xf numFmtId="2" fontId="5" fillId="3" borderId="0" xfId="0" applyNumberFormat="1" applyFont="1" applyFill="1" applyBorder="1" applyAlignment="1" applyProtection="1">
      <alignment horizontal="left"/>
      <protection hidden="1"/>
    </xf>
    <xf numFmtId="0" fontId="0" fillId="3" borderId="0"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0" xfId="0" applyFill="1" applyBorder="1" applyAlignment="1" applyProtection="1">
      <alignment horizontal="center" shrinkToFit="1"/>
      <protection hidden="1"/>
    </xf>
    <xf numFmtId="2" fontId="0" fillId="2" borderId="3" xfId="0" applyNumberFormat="1" applyFill="1" applyBorder="1" applyAlignment="1" applyProtection="1">
      <alignment horizontal="center"/>
      <protection hidden="1"/>
    </xf>
    <xf numFmtId="2" fontId="0" fillId="2" borderId="4" xfId="0" applyNumberFormat="1" applyFill="1" applyBorder="1" applyAlignment="1" applyProtection="1">
      <alignment horizontal="center"/>
      <protection hidden="1"/>
    </xf>
    <xf numFmtId="0" fontId="4" fillId="3" borderId="0" xfId="0" applyFont="1" applyFill="1" applyAlignment="1" applyProtection="1">
      <alignment/>
      <protection hidden="1"/>
    </xf>
    <xf numFmtId="0" fontId="0" fillId="3" borderId="0" xfId="0" applyFill="1" applyAlignment="1" applyProtection="1">
      <alignment/>
      <protection hidden="1"/>
    </xf>
    <xf numFmtId="0" fontId="1" fillId="3" borderId="0" xfId="0" applyFont="1" applyFill="1" applyAlignment="1" applyProtection="1">
      <alignment horizontal="right"/>
      <protection hidden="1"/>
    </xf>
    <xf numFmtId="0" fontId="4" fillId="3" borderId="0" xfId="0" applyFont="1" applyFill="1" applyAlignment="1" applyProtection="1">
      <alignment horizontal="center"/>
      <protection hidden="1"/>
    </xf>
    <xf numFmtId="0" fontId="1" fillId="3" borderId="0" xfId="0" applyFont="1" applyFill="1" applyAlignment="1" applyProtection="1">
      <alignment horizontal="left"/>
      <protection hidden="1"/>
    </xf>
    <xf numFmtId="0" fontId="1" fillId="3" borderId="0" xfId="0" applyFont="1" applyFill="1" applyAlignment="1" applyProtection="1">
      <alignment/>
      <protection hidden="1"/>
    </xf>
    <xf numFmtId="0" fontId="0" fillId="3" borderId="0" xfId="0" applyFill="1" applyAlignment="1" applyProtection="1">
      <alignment horizontal="center"/>
      <protection hidden="1"/>
    </xf>
    <xf numFmtId="0" fontId="0" fillId="3" borderId="0" xfId="0" applyFont="1" applyFill="1" applyAlignment="1" applyProtection="1">
      <alignment horizontal="center"/>
      <protection hidden="1"/>
    </xf>
    <xf numFmtId="0" fontId="6" fillId="3" borderId="0" xfId="0" applyFont="1" applyFill="1" applyAlignment="1" applyProtection="1">
      <alignment/>
      <protection hidden="1"/>
    </xf>
    <xf numFmtId="2" fontId="14" fillId="3" borderId="0" xfId="0" applyNumberFormat="1" applyFont="1" applyFill="1" applyBorder="1" applyAlignment="1" applyProtection="1">
      <alignment horizontal="left"/>
      <protection hidden="1"/>
    </xf>
    <xf numFmtId="0" fontId="0" fillId="3" borderId="0" xfId="0" applyFill="1" applyAlignment="1" applyProtection="1">
      <alignment/>
      <protection/>
    </xf>
    <xf numFmtId="0" fontId="17" fillId="3" borderId="0" xfId="0" applyFont="1" applyFill="1" applyAlignment="1" applyProtection="1">
      <alignment/>
      <protection/>
    </xf>
    <xf numFmtId="0" fontId="1" fillId="3" borderId="5" xfId="0" applyFont="1" applyFill="1" applyBorder="1" applyAlignment="1" applyProtection="1">
      <alignment/>
      <protection hidden="1"/>
    </xf>
    <xf numFmtId="0" fontId="1" fillId="3" borderId="6" xfId="0" applyFont="1" applyFill="1" applyBorder="1" applyAlignment="1" applyProtection="1">
      <alignment/>
      <protection hidden="1"/>
    </xf>
    <xf numFmtId="0" fontId="1" fillId="0" borderId="0" xfId="0" applyFont="1" applyAlignment="1" applyProtection="1">
      <alignment wrapText="1"/>
      <protection hidden="1"/>
    </xf>
    <xf numFmtId="0" fontId="18" fillId="0" borderId="0" xfId="0" applyFont="1" applyAlignment="1" applyProtection="1">
      <alignment/>
      <protection hidden="1"/>
    </xf>
    <xf numFmtId="0" fontId="11" fillId="3" borderId="7" xfId="0" applyFont="1" applyFill="1" applyBorder="1" applyAlignment="1" applyProtection="1">
      <alignment horizontal="center" shrinkToFit="1"/>
      <protection hidden="1"/>
    </xf>
    <xf numFmtId="0" fontId="11" fillId="3" borderId="8" xfId="0" applyFont="1" applyFill="1" applyBorder="1" applyAlignment="1" applyProtection="1">
      <alignment horizontal="center" shrinkToFit="1"/>
      <protection hidden="1"/>
    </xf>
    <xf numFmtId="0" fontId="11" fillId="3" borderId="9" xfId="0" applyFont="1" applyFill="1" applyBorder="1" applyAlignment="1" applyProtection="1">
      <alignment horizontal="center" shrinkToFit="1"/>
      <protection hidden="1"/>
    </xf>
    <xf numFmtId="0" fontId="22" fillId="3" borderId="9" xfId="0" applyFont="1" applyFill="1" applyBorder="1" applyAlignment="1" applyProtection="1">
      <alignment horizontal="center" shrinkToFit="1"/>
      <protection hidden="1"/>
    </xf>
    <xf numFmtId="0" fontId="22" fillId="0" borderId="0" xfId="0" applyFont="1" applyAlignment="1" applyProtection="1">
      <alignment shrinkToFit="1"/>
      <protection hidden="1"/>
    </xf>
    <xf numFmtId="0" fontId="25" fillId="3" borderId="0" xfId="0" applyFont="1" applyFill="1" applyAlignment="1" applyProtection="1">
      <alignment horizontal="center"/>
      <protection hidden="1"/>
    </xf>
    <xf numFmtId="0" fontId="22" fillId="3" borderId="0" xfId="0" applyFont="1" applyFill="1" applyAlignment="1" applyProtection="1">
      <alignment/>
      <protection hidden="1"/>
    </xf>
    <xf numFmtId="0" fontId="11" fillId="3" borderId="0" xfId="0" applyFont="1" applyFill="1" applyAlignment="1" applyProtection="1">
      <alignment/>
      <protection hidden="1"/>
    </xf>
    <xf numFmtId="0" fontId="25" fillId="3" borderId="0" xfId="0" applyFont="1" applyFill="1" applyAlignment="1" applyProtection="1">
      <alignment/>
      <protection hidden="1"/>
    </xf>
    <xf numFmtId="0" fontId="1" fillId="3" borderId="0" xfId="0" applyFont="1" applyFill="1" applyAlignment="1" applyProtection="1">
      <alignment horizontal="center"/>
      <protection hidden="1"/>
    </xf>
    <xf numFmtId="0" fontId="1" fillId="4" borderId="5" xfId="0" applyFont="1" applyFill="1" applyBorder="1" applyAlignment="1" applyProtection="1">
      <alignment horizontal="left"/>
      <protection hidden="1"/>
    </xf>
    <xf numFmtId="0" fontId="10" fillId="4" borderId="10" xfId="0" applyFont="1" applyFill="1" applyBorder="1" applyAlignment="1" applyProtection="1">
      <alignment horizontal="left"/>
      <protection hidden="1"/>
    </xf>
    <xf numFmtId="0" fontId="10" fillId="4" borderId="11" xfId="0" applyFont="1" applyFill="1" applyBorder="1" applyAlignment="1" applyProtection="1">
      <alignment horizontal="center"/>
      <protection hidden="1"/>
    </xf>
    <xf numFmtId="0" fontId="11" fillId="3" borderId="12" xfId="0" applyFont="1" applyFill="1" applyBorder="1" applyAlignment="1" applyProtection="1">
      <alignment horizontal="right"/>
      <protection hidden="1"/>
    </xf>
    <xf numFmtId="0" fontId="11" fillId="3" borderId="13" xfId="0" applyFont="1" applyFill="1" applyBorder="1" applyAlignment="1" applyProtection="1">
      <alignment horizontal="right"/>
      <protection hidden="1"/>
    </xf>
    <xf numFmtId="0" fontId="22" fillId="3" borderId="14" xfId="0" applyFont="1" applyFill="1" applyBorder="1" applyAlignment="1" applyProtection="1">
      <alignment horizontal="right"/>
      <protection hidden="1"/>
    </xf>
    <xf numFmtId="185" fontId="27" fillId="3" borderId="0" xfId="0" applyNumberFormat="1" applyFont="1" applyFill="1" applyAlignment="1" applyProtection="1">
      <alignment horizontal="left"/>
      <protection hidden="1"/>
    </xf>
    <xf numFmtId="14" fontId="4" fillId="0" borderId="0" xfId="0" applyNumberFormat="1" applyFont="1" applyAlignment="1" applyProtection="1">
      <alignment/>
      <protection hidden="1"/>
    </xf>
    <xf numFmtId="185" fontId="28" fillId="3" borderId="0" xfId="0" applyNumberFormat="1" applyFont="1" applyFill="1" applyBorder="1" applyAlignment="1" applyProtection="1">
      <alignment horizontal="left"/>
      <protection hidden="1"/>
    </xf>
    <xf numFmtId="0" fontId="11" fillId="3" borderId="15" xfId="0" applyFont="1" applyFill="1" applyBorder="1" applyAlignment="1" applyProtection="1">
      <alignment/>
      <protection hidden="1"/>
    </xf>
    <xf numFmtId="0" fontId="11" fillId="3" borderId="0" xfId="0" applyFont="1" applyFill="1" applyBorder="1" applyAlignment="1" applyProtection="1">
      <alignment/>
      <protection hidden="1"/>
    </xf>
    <xf numFmtId="0" fontId="22" fillId="3" borderId="16" xfId="0" applyFont="1" applyFill="1" applyBorder="1" applyAlignment="1" applyProtection="1">
      <alignment/>
      <protection hidden="1"/>
    </xf>
    <xf numFmtId="0" fontId="22" fillId="3" borderId="17" xfId="0" applyFont="1" applyFill="1" applyBorder="1" applyAlignment="1" applyProtection="1">
      <alignment/>
      <protection hidden="1"/>
    </xf>
    <xf numFmtId="0" fontId="3" fillId="3" borderId="0" xfId="0" applyFont="1" applyFill="1" applyAlignment="1" applyProtection="1">
      <alignment/>
      <protection hidden="1"/>
    </xf>
    <xf numFmtId="0" fontId="29" fillId="3" borderId="0" xfId="0" applyFont="1" applyFill="1" applyBorder="1" applyAlignment="1" applyProtection="1">
      <alignment/>
      <protection hidden="1"/>
    </xf>
    <xf numFmtId="0" fontId="30" fillId="3" borderId="0" xfId="0" applyFont="1" applyFill="1" applyAlignment="1" applyProtection="1">
      <alignment/>
      <protection hidden="1"/>
    </xf>
    <xf numFmtId="0" fontId="30" fillId="3" borderId="0" xfId="0" applyFont="1" applyFill="1" applyBorder="1" applyAlignment="1" applyProtection="1">
      <alignment/>
      <protection hidden="1"/>
    </xf>
    <xf numFmtId="0" fontId="30" fillId="3" borderId="0" xfId="0" applyFont="1" applyFill="1" applyBorder="1" applyAlignment="1" applyProtection="1">
      <alignment horizontal="right"/>
      <protection hidden="1"/>
    </xf>
    <xf numFmtId="0" fontId="3" fillId="3" borderId="0" xfId="0" applyFont="1" applyFill="1" applyBorder="1" applyAlignment="1" applyProtection="1">
      <alignment/>
      <protection hidden="1"/>
    </xf>
    <xf numFmtId="0" fontId="21" fillId="3" borderId="0" xfId="0" applyFont="1" applyFill="1" applyBorder="1" applyAlignment="1" applyProtection="1">
      <alignment horizontal="right"/>
      <protection hidden="1"/>
    </xf>
    <xf numFmtId="178" fontId="21" fillId="3" borderId="0" xfId="0" applyNumberFormat="1" applyFont="1" applyFill="1" applyBorder="1" applyAlignment="1" applyProtection="1">
      <alignment/>
      <protection hidden="1"/>
    </xf>
    <xf numFmtId="0" fontId="21" fillId="3" borderId="0" xfId="0" applyFont="1" applyFill="1" applyBorder="1" applyAlignment="1" applyProtection="1">
      <alignment/>
      <protection hidden="1"/>
    </xf>
    <xf numFmtId="0" fontId="3" fillId="3" borderId="0" xfId="0" applyFont="1" applyFill="1" applyAlignment="1" applyProtection="1">
      <alignment horizontal="center"/>
      <protection hidden="1"/>
    </xf>
    <xf numFmtId="0" fontId="3" fillId="3" borderId="0" xfId="0" applyFont="1" applyFill="1" applyAlignment="1" applyProtection="1">
      <alignment/>
      <protection/>
    </xf>
    <xf numFmtId="178" fontId="30" fillId="3" borderId="0" xfId="0" applyNumberFormat="1" applyFont="1" applyFill="1" applyBorder="1" applyAlignment="1" applyProtection="1">
      <alignment/>
      <protection hidden="1"/>
    </xf>
    <xf numFmtId="179" fontId="21" fillId="3" borderId="0" xfId="0" applyNumberFormat="1" applyFont="1" applyFill="1" applyBorder="1" applyAlignment="1">
      <alignment horizontal="right"/>
    </xf>
    <xf numFmtId="179" fontId="23" fillId="3" borderId="0" xfId="0" applyNumberFormat="1" applyFont="1" applyFill="1" applyBorder="1" applyAlignment="1">
      <alignment horizontal="center"/>
    </xf>
    <xf numFmtId="179" fontId="3" fillId="3" borderId="0" xfId="0" applyNumberFormat="1" applyFont="1" applyFill="1" applyBorder="1" applyAlignment="1">
      <alignment horizontal="center"/>
    </xf>
    <xf numFmtId="0" fontId="31" fillId="3" borderId="0" xfId="0" applyFont="1" applyFill="1" applyBorder="1" applyAlignment="1" applyProtection="1">
      <alignment/>
      <protection hidden="1" locked="0"/>
    </xf>
    <xf numFmtId="0" fontId="31" fillId="3" borderId="0" xfId="0" applyFont="1" applyFill="1" applyBorder="1" applyAlignment="1" applyProtection="1">
      <alignment/>
      <protection hidden="1"/>
    </xf>
    <xf numFmtId="0" fontId="0" fillId="3" borderId="0" xfId="0" applyFill="1" applyAlignment="1">
      <alignment/>
    </xf>
    <xf numFmtId="0" fontId="11" fillId="3" borderId="16" xfId="0" applyFont="1" applyFill="1" applyBorder="1" applyAlignment="1" applyProtection="1">
      <alignment/>
      <protection hidden="1" locked="0"/>
    </xf>
    <xf numFmtId="179" fontId="21" fillId="3" borderId="18" xfId="0" applyNumberFormat="1" applyFont="1" applyFill="1" applyBorder="1" applyAlignment="1">
      <alignment horizontal="center"/>
    </xf>
    <xf numFmtId="0" fontId="16" fillId="3" borderId="0" xfId="18" applyFont="1" applyFill="1" applyAlignment="1" applyProtection="1">
      <alignment/>
      <protection/>
    </xf>
    <xf numFmtId="0" fontId="0" fillId="3" borderId="19" xfId="0" applyFill="1" applyBorder="1" applyAlignment="1" applyProtection="1">
      <alignment horizontal="center"/>
      <protection hidden="1"/>
    </xf>
    <xf numFmtId="179" fontId="21" fillId="3" borderId="20" xfId="0" applyNumberFormat="1" applyFont="1" applyFill="1" applyBorder="1" applyAlignment="1">
      <alignment horizontal="center"/>
    </xf>
    <xf numFmtId="0" fontId="19" fillId="3" borderId="21" xfId="0" applyFont="1" applyFill="1" applyBorder="1" applyAlignment="1" applyProtection="1">
      <alignment/>
      <protection hidden="1"/>
    </xf>
    <xf numFmtId="0" fontId="1" fillId="3" borderId="22" xfId="0" applyFont="1" applyFill="1" applyBorder="1" applyAlignment="1" applyProtection="1">
      <alignment horizontal="center"/>
      <protection hidden="1"/>
    </xf>
    <xf numFmtId="14" fontId="25" fillId="3" borderId="17" xfId="0" applyNumberFormat="1" applyFont="1" applyFill="1" applyBorder="1" applyAlignment="1" applyProtection="1">
      <alignment/>
      <protection hidden="1"/>
    </xf>
    <xf numFmtId="0" fontId="25" fillId="3" borderId="23" xfId="0" applyFont="1" applyFill="1" applyBorder="1" applyAlignment="1" applyProtection="1">
      <alignment/>
      <protection hidden="1"/>
    </xf>
    <xf numFmtId="0" fontId="22" fillId="3" borderId="17" xfId="0" applyFont="1" applyFill="1" applyBorder="1" applyAlignment="1" applyProtection="1">
      <alignment horizontal="center"/>
      <protection hidden="1"/>
    </xf>
    <xf numFmtId="0" fontId="0" fillId="3" borderId="16" xfId="0" applyFont="1" applyFill="1" applyBorder="1" applyAlignment="1" applyProtection="1">
      <alignment/>
      <protection hidden="1"/>
    </xf>
    <xf numFmtId="0" fontId="0" fillId="0" borderId="0" xfId="0" applyAlignment="1" applyProtection="1">
      <alignment shrinkToFit="1"/>
      <protection hidden="1"/>
    </xf>
    <xf numFmtId="0" fontId="2" fillId="3" borderId="0" xfId="0" applyFont="1" applyFill="1" applyBorder="1" applyAlignment="1" applyProtection="1">
      <alignment horizontal="center"/>
      <protection hidden="1"/>
    </xf>
    <xf numFmtId="173" fontId="22" fillId="3" borderId="24" xfId="0" applyNumberFormat="1" applyFont="1" applyFill="1" applyBorder="1" applyAlignment="1" applyProtection="1">
      <alignment horizontal="center" shrinkToFit="1"/>
      <protection hidden="1"/>
    </xf>
    <xf numFmtId="0" fontId="12" fillId="3" borderId="0" xfId="0" applyFont="1" applyFill="1" applyBorder="1" applyAlignment="1" applyProtection="1">
      <alignment horizontal="center"/>
      <protection hidden="1"/>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3" fillId="0" borderId="25" xfId="0" applyFont="1" applyFill="1" applyBorder="1" applyAlignment="1" applyProtection="1">
      <alignment/>
      <protection/>
    </xf>
    <xf numFmtId="0" fontId="3" fillId="0" borderId="25" xfId="0" applyFont="1" applyFill="1" applyBorder="1" applyAlignment="1" applyProtection="1">
      <alignment horizontal="center"/>
      <protection/>
    </xf>
    <xf numFmtId="0" fontId="13" fillId="3" borderId="0"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0" xfId="0" applyFont="1" applyFill="1" applyAlignment="1" applyProtection="1">
      <alignment horizontal="center"/>
      <protection hidden="1"/>
    </xf>
    <xf numFmtId="0" fontId="1" fillId="3" borderId="0" xfId="0" applyFont="1" applyFill="1" applyAlignment="1" applyProtection="1">
      <alignment horizontal="center"/>
      <protection hidden="1"/>
    </xf>
    <xf numFmtId="0" fontId="0" fillId="3" borderId="0" xfId="0" applyFont="1" applyFill="1" applyAlignment="1" applyProtection="1">
      <alignment/>
      <protection hidden="1"/>
    </xf>
    <xf numFmtId="0" fontId="0" fillId="0" borderId="0" xfId="0" applyFont="1" applyAlignment="1" applyProtection="1">
      <alignment/>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protection hidden="1" locked="0"/>
    </xf>
    <xf numFmtId="0" fontId="0" fillId="0" borderId="0" xfId="0" applyFont="1" applyAlignment="1" applyProtection="1">
      <alignment horizontal="center"/>
      <protection hidden="1"/>
    </xf>
    <xf numFmtId="0" fontId="0" fillId="0" borderId="0" xfId="0" applyFont="1" applyAlignment="1" applyProtection="1">
      <alignment/>
      <protection hidden="1" locked="0"/>
    </xf>
    <xf numFmtId="0" fontId="1" fillId="0" borderId="0" xfId="0" applyFont="1" applyAlignment="1" applyProtection="1">
      <alignment horizontal="center"/>
      <protection hidden="1"/>
    </xf>
    <xf numFmtId="0" fontId="1" fillId="0" borderId="0" xfId="0" applyFont="1" applyAlignment="1" applyProtection="1">
      <alignment/>
      <protection hidden="1"/>
    </xf>
    <xf numFmtId="0" fontId="1" fillId="3" borderId="27" xfId="0" applyFont="1" applyFill="1" applyBorder="1" applyAlignment="1" applyProtection="1">
      <alignment shrinkToFit="1"/>
      <protection hidden="1"/>
    </xf>
    <xf numFmtId="0" fontId="0" fillId="3" borderId="0" xfId="0" applyFont="1" applyFill="1" applyBorder="1" applyAlignment="1" applyProtection="1">
      <alignment/>
      <protection hidden="1"/>
    </xf>
    <xf numFmtId="0" fontId="0" fillId="3" borderId="0" xfId="0" applyFill="1" applyBorder="1" applyAlignment="1" applyProtection="1">
      <alignment/>
      <protection hidden="1"/>
    </xf>
    <xf numFmtId="0" fontId="0" fillId="3" borderId="2" xfId="0" applyFill="1" applyBorder="1" applyAlignment="1" applyProtection="1">
      <alignment/>
      <protection hidden="1"/>
    </xf>
    <xf numFmtId="0" fontId="0" fillId="3" borderId="0" xfId="0" applyFill="1" applyBorder="1" applyAlignment="1" applyProtection="1">
      <alignment shrinkToFit="1"/>
      <protection hidden="1"/>
    </xf>
    <xf numFmtId="0" fontId="18" fillId="3" borderId="0" xfId="0" applyFont="1" applyFill="1" applyBorder="1" applyAlignment="1" applyProtection="1">
      <alignment/>
      <protection hidden="1"/>
    </xf>
    <xf numFmtId="0" fontId="1" fillId="3" borderId="28" xfId="0" applyFont="1" applyFill="1" applyBorder="1" applyAlignment="1" applyProtection="1">
      <alignment/>
      <protection hidden="1"/>
    </xf>
    <xf numFmtId="0" fontId="0" fillId="3" borderId="29" xfId="0" applyFill="1" applyBorder="1" applyAlignment="1" applyProtection="1">
      <alignment shrinkToFit="1"/>
      <protection hidden="1"/>
    </xf>
    <xf numFmtId="0" fontId="0" fillId="3" borderId="0" xfId="0" applyFill="1" applyAlignment="1" applyProtection="1">
      <alignment horizontal="center" shrinkToFit="1"/>
      <protection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shrinkToFit="1"/>
      <protection hidden="1"/>
    </xf>
    <xf numFmtId="0" fontId="10" fillId="3" borderId="0" xfId="0" applyFont="1" applyFill="1" applyBorder="1" applyAlignment="1" applyProtection="1">
      <alignment horizontal="center" shrinkToFit="1"/>
      <protection hidden="1"/>
    </xf>
    <xf numFmtId="0" fontId="13" fillId="3" borderId="16" xfId="0" applyFont="1" applyFill="1" applyBorder="1" applyAlignment="1" applyProtection="1">
      <alignment horizontal="center"/>
      <protection hidden="1"/>
    </xf>
    <xf numFmtId="0" fontId="13" fillId="3" borderId="33" xfId="0" applyFont="1" applyFill="1" applyBorder="1" applyAlignment="1" applyProtection="1">
      <alignment horizontal="center"/>
      <protection hidden="1"/>
    </xf>
    <xf numFmtId="0" fontId="0" fillId="3" borderId="34" xfId="0" applyFill="1" applyBorder="1" applyAlignment="1" applyProtection="1">
      <alignment horizontal="center"/>
      <protection hidden="1"/>
    </xf>
    <xf numFmtId="0" fontId="13" fillId="3" borderId="31" xfId="0" applyFont="1" applyFill="1" applyBorder="1" applyAlignment="1" applyProtection="1">
      <alignment horizontal="center"/>
      <protection hidden="1"/>
    </xf>
    <xf numFmtId="0" fontId="0" fillId="0" borderId="31" xfId="0" applyBorder="1" applyAlignment="1" applyProtection="1">
      <alignment/>
      <protection hidden="1"/>
    </xf>
    <xf numFmtId="0" fontId="0" fillId="3" borderId="29" xfId="0" applyFill="1" applyBorder="1" applyAlignment="1" applyProtection="1">
      <alignment horizontal="center" shrinkToFit="1"/>
      <protection hidden="1"/>
    </xf>
    <xf numFmtId="0" fontId="37" fillId="3" borderId="0" xfId="0" applyFont="1" applyFill="1" applyBorder="1" applyAlignment="1" applyProtection="1">
      <alignment shrinkToFit="1"/>
      <protection hidden="1"/>
    </xf>
    <xf numFmtId="0" fontId="4" fillId="3" borderId="0" xfId="0" applyFont="1" applyFill="1" applyBorder="1" applyAlignment="1">
      <alignment/>
    </xf>
    <xf numFmtId="182" fontId="18" fillId="3" borderId="0" xfId="0" applyNumberFormat="1" applyFont="1" applyFill="1" applyBorder="1" applyAlignment="1" applyProtection="1">
      <alignment shrinkToFit="1"/>
      <protection hidden="1"/>
    </xf>
    <xf numFmtId="0" fontId="18" fillId="3" borderId="0" xfId="0" applyFont="1" applyFill="1" applyBorder="1" applyAlignment="1" applyProtection="1">
      <alignment/>
      <protection hidden="1"/>
    </xf>
    <xf numFmtId="0" fontId="0" fillId="0" borderId="29" xfId="0" applyBorder="1" applyAlignment="1" applyProtection="1">
      <alignment/>
      <protection hidden="1"/>
    </xf>
    <xf numFmtId="0" fontId="0" fillId="0" borderId="0" xfId="0" applyBorder="1" applyAlignment="1" applyProtection="1">
      <alignment/>
      <protection hidden="1"/>
    </xf>
    <xf numFmtId="0" fontId="0" fillId="3" borderId="0" xfId="0" applyFill="1" applyBorder="1" applyAlignment="1">
      <alignment/>
    </xf>
    <xf numFmtId="173" fontId="22" fillId="0" borderId="35" xfId="0" applyNumberFormat="1" applyFont="1" applyBorder="1" applyAlignment="1" applyProtection="1">
      <alignment horizontal="center" shrinkToFit="1"/>
      <protection hidden="1"/>
    </xf>
    <xf numFmtId="173" fontId="22" fillId="0" borderId="36" xfId="0" applyNumberFormat="1" applyFont="1" applyBorder="1" applyAlignment="1" applyProtection="1">
      <alignment horizontal="center" shrinkToFit="1"/>
      <protection hidden="1"/>
    </xf>
    <xf numFmtId="173" fontId="22" fillId="3" borderId="37" xfId="0" applyNumberFormat="1" applyFont="1" applyFill="1" applyBorder="1" applyAlignment="1" applyProtection="1">
      <alignment horizontal="center" shrinkToFit="1"/>
      <protection hidden="1"/>
    </xf>
    <xf numFmtId="173" fontId="18" fillId="3" borderId="31" xfId="0" applyNumberFormat="1" applyFont="1" applyFill="1" applyBorder="1" applyAlignment="1" applyProtection="1">
      <alignment horizontal="center"/>
      <protection hidden="1"/>
    </xf>
    <xf numFmtId="0" fontId="6" fillId="3" borderId="38" xfId="0" applyFont="1" applyFill="1" applyBorder="1" applyAlignment="1" applyProtection="1">
      <alignment horizontal="center"/>
      <protection hidden="1"/>
    </xf>
    <xf numFmtId="2" fontId="6" fillId="3" borderId="39" xfId="0" applyNumberFormat="1" applyFont="1" applyFill="1" applyBorder="1" applyAlignment="1" applyProtection="1">
      <alignment horizontal="center"/>
      <protection hidden="1"/>
    </xf>
    <xf numFmtId="175" fontId="39" fillId="3" borderId="2" xfId="0" applyNumberFormat="1" applyFont="1" applyFill="1" applyBorder="1" applyAlignment="1" applyProtection="1">
      <alignment shrinkToFit="1"/>
      <protection hidden="1"/>
    </xf>
    <xf numFmtId="175" fontId="18" fillId="3" borderId="40" xfId="0" applyNumberFormat="1" applyFont="1" applyFill="1" applyBorder="1" applyAlignment="1" applyProtection="1">
      <alignment horizontal="right" shrinkToFit="1"/>
      <protection hidden="1"/>
    </xf>
    <xf numFmtId="175" fontId="1" fillId="3" borderId="41" xfId="0" applyNumberFormat="1" applyFont="1" applyFill="1" applyBorder="1" applyAlignment="1" applyProtection="1">
      <alignment horizontal="left" shrinkToFit="1"/>
      <protection hidden="1"/>
    </xf>
    <xf numFmtId="0" fontId="18" fillId="3" borderId="29" xfId="0" applyFont="1" applyFill="1" applyBorder="1" applyAlignment="1" applyProtection="1">
      <alignment/>
      <protection hidden="1"/>
    </xf>
    <xf numFmtId="0" fontId="1" fillId="3" borderId="27" xfId="0" applyFont="1" applyFill="1" applyBorder="1" applyAlignment="1" applyProtection="1">
      <alignment/>
      <protection hidden="1"/>
    </xf>
    <xf numFmtId="0" fontId="0" fillId="0" borderId="0" xfId="0" applyBorder="1" applyAlignment="1" applyProtection="1">
      <alignment shrinkToFit="1"/>
      <protection hidden="1"/>
    </xf>
    <xf numFmtId="0" fontId="1" fillId="3" borderId="31" xfId="0" applyFont="1" applyFill="1" applyBorder="1" applyAlignment="1" applyProtection="1">
      <alignment wrapText="1"/>
      <protection hidden="1"/>
    </xf>
    <xf numFmtId="0" fontId="0" fillId="0" borderId="9" xfId="0" applyBorder="1" applyAlignment="1" applyProtection="1">
      <alignment/>
      <protection hidden="1"/>
    </xf>
    <xf numFmtId="0" fontId="0" fillId="0" borderId="42" xfId="0" applyBorder="1" applyAlignment="1" applyProtection="1">
      <alignment/>
      <protection hidden="1"/>
    </xf>
    <xf numFmtId="196" fontId="35" fillId="3" borderId="0" xfId="0" applyNumberFormat="1" applyFont="1" applyFill="1" applyBorder="1" applyAlignment="1" applyProtection="1">
      <alignment shrinkToFit="1"/>
      <protection hidden="1"/>
    </xf>
    <xf numFmtId="178" fontId="35" fillId="3" borderId="0" xfId="0" applyNumberFormat="1" applyFont="1" applyFill="1" applyBorder="1" applyAlignment="1" applyProtection="1">
      <alignment horizontal="right" shrinkToFit="1"/>
      <protection hidden="1"/>
    </xf>
    <xf numFmtId="0" fontId="35" fillId="3" borderId="0" xfId="0" applyFont="1" applyFill="1" applyBorder="1" applyAlignment="1" applyProtection="1">
      <alignment horizontal="right"/>
      <protection hidden="1"/>
    </xf>
    <xf numFmtId="0" fontId="1" fillId="3" borderId="43" xfId="0" applyFont="1" applyFill="1" applyBorder="1" applyAlignment="1" applyProtection="1">
      <alignment wrapText="1"/>
      <protection hidden="1"/>
    </xf>
    <xf numFmtId="14" fontId="18" fillId="3" borderId="44" xfId="0" applyNumberFormat="1" applyFont="1" applyFill="1" applyBorder="1" applyAlignment="1" applyProtection="1">
      <alignment horizontal="center"/>
      <protection hidden="1"/>
    </xf>
    <xf numFmtId="0" fontId="22" fillId="3" borderId="0" xfId="0" applyFont="1" applyFill="1" applyAlignment="1" applyProtection="1">
      <alignment horizontal="center" shrinkToFit="1"/>
      <protection hidden="1"/>
    </xf>
    <xf numFmtId="0" fontId="18" fillId="3" borderId="0" xfId="0" applyFont="1" applyFill="1" applyAlignment="1" applyProtection="1">
      <alignment horizontal="center"/>
      <protection hidden="1"/>
    </xf>
    <xf numFmtId="0" fontId="1" fillId="3" borderId="0" xfId="0" applyFont="1" applyFill="1" applyAlignment="1" applyProtection="1">
      <alignment wrapText="1"/>
      <protection hidden="1"/>
    </xf>
    <xf numFmtId="0" fontId="35" fillId="5" borderId="45" xfId="0" applyFont="1" applyFill="1" applyBorder="1" applyAlignment="1" applyProtection="1">
      <alignment horizontal="center"/>
      <protection hidden="1" locked="0"/>
    </xf>
    <xf numFmtId="0" fontId="42" fillId="5" borderId="1" xfId="0" applyFont="1" applyFill="1" applyBorder="1" applyAlignment="1" applyProtection="1">
      <alignment horizontal="center" shrinkToFit="1"/>
      <protection hidden="1" locked="0"/>
    </xf>
    <xf numFmtId="0" fontId="42" fillId="5" borderId="46" xfId="0" applyFont="1" applyFill="1" applyBorder="1" applyAlignment="1" applyProtection="1">
      <alignment horizontal="center" shrinkToFit="1"/>
      <protection hidden="1" locked="0"/>
    </xf>
    <xf numFmtId="0" fontId="38" fillId="5" borderId="47" xfId="0" applyFont="1" applyFill="1" applyBorder="1" applyAlignment="1" applyProtection="1">
      <alignment horizontal="center" shrinkToFit="1"/>
      <protection hidden="1" locked="0"/>
    </xf>
    <xf numFmtId="0" fontId="38" fillId="5" borderId="1" xfId="0" applyFont="1" applyFill="1" applyBorder="1" applyAlignment="1" applyProtection="1">
      <alignment horizontal="center" shrinkToFit="1"/>
      <protection hidden="1" locked="0"/>
    </xf>
    <xf numFmtId="1" fontId="42" fillId="5" borderId="1" xfId="0" applyNumberFormat="1" applyFont="1" applyFill="1" applyBorder="1" applyAlignment="1" applyProtection="1">
      <alignment horizontal="center" shrinkToFit="1"/>
      <protection hidden="1" locked="0"/>
    </xf>
    <xf numFmtId="175" fontId="20" fillId="5" borderId="48" xfId="0" applyNumberFormat="1" applyFont="1" applyFill="1" applyBorder="1" applyAlignment="1" applyProtection="1">
      <alignment horizontal="right" shrinkToFit="1"/>
      <protection hidden="1" locked="0"/>
    </xf>
    <xf numFmtId="0" fontId="4" fillId="3" borderId="0" xfId="0" applyFont="1" applyFill="1" applyAlignment="1" applyProtection="1">
      <alignment/>
      <protection hidden="1"/>
    </xf>
    <xf numFmtId="0" fontId="4" fillId="3" borderId="0" xfId="0" applyFont="1" applyFill="1" applyAlignment="1" applyProtection="1">
      <alignment horizontal="center"/>
      <protection hidden="1"/>
    </xf>
    <xf numFmtId="0" fontId="19" fillId="3" borderId="49" xfId="0" applyFont="1" applyFill="1" applyBorder="1" applyAlignment="1" applyProtection="1">
      <alignment/>
      <protection hidden="1"/>
    </xf>
    <xf numFmtId="0" fontId="1" fillId="3" borderId="50" xfId="0" applyFont="1" applyFill="1" applyBorder="1" applyAlignment="1" applyProtection="1">
      <alignment horizontal="center"/>
      <protection hidden="1"/>
    </xf>
    <xf numFmtId="0" fontId="1" fillId="3" borderId="51" xfId="0" applyFont="1" applyFill="1" applyBorder="1" applyAlignment="1" applyProtection="1">
      <alignment/>
      <protection hidden="1"/>
    </xf>
    <xf numFmtId="0" fontId="21" fillId="3" borderId="0" xfId="0" applyFont="1" applyFill="1" applyBorder="1" applyAlignment="1" applyProtection="1">
      <alignment horizontal="center"/>
      <protection hidden="1"/>
    </xf>
    <xf numFmtId="0" fontId="1" fillId="3" borderId="52" xfId="0" applyFont="1" applyFill="1" applyBorder="1" applyAlignment="1" applyProtection="1">
      <alignment/>
      <protection hidden="1"/>
    </xf>
    <xf numFmtId="0" fontId="3" fillId="3" borderId="53" xfId="18" applyFont="1" applyFill="1" applyBorder="1" applyAlignment="1" applyProtection="1">
      <alignment horizontal="center"/>
      <protection hidden="1"/>
    </xf>
    <xf numFmtId="0" fontId="3" fillId="3" borderId="54" xfId="18" applyFont="1" applyFill="1" applyBorder="1" applyAlignment="1" applyProtection="1">
      <alignment horizontal="center"/>
      <protection hidden="1"/>
    </xf>
    <xf numFmtId="2" fontId="0" fillId="3" borderId="3" xfId="0" applyNumberFormat="1" applyFill="1" applyBorder="1" applyAlignment="1" applyProtection="1">
      <alignment horizontal="center"/>
      <protection hidden="1"/>
    </xf>
    <xf numFmtId="2" fontId="0" fillId="3" borderId="1" xfId="0" applyNumberFormat="1" applyFill="1" applyBorder="1" applyAlignment="1" applyProtection="1">
      <alignment horizontal="center"/>
      <protection hidden="1"/>
    </xf>
    <xf numFmtId="2" fontId="0" fillId="5" borderId="55" xfId="0" applyNumberFormat="1" applyFill="1" applyBorder="1" applyAlignment="1" applyProtection="1">
      <alignment horizontal="center"/>
      <protection hidden="1" locked="0"/>
    </xf>
    <xf numFmtId="2" fontId="0" fillId="5" borderId="1" xfId="0" applyNumberFormat="1" applyFill="1" applyBorder="1" applyAlignment="1" applyProtection="1">
      <alignment horizontal="center"/>
      <protection hidden="1" locked="0"/>
    </xf>
    <xf numFmtId="2" fontId="0" fillId="5" borderId="4" xfId="0" applyNumberFormat="1" applyFill="1" applyBorder="1" applyAlignment="1" applyProtection="1">
      <alignment horizontal="center"/>
      <protection hidden="1" locked="0"/>
    </xf>
    <xf numFmtId="0" fontId="0" fillId="5" borderId="56" xfId="0" applyFill="1" applyBorder="1" applyAlignment="1" applyProtection="1">
      <alignment horizontal="center"/>
      <protection hidden="1" locked="0"/>
    </xf>
    <xf numFmtId="2" fontId="40" fillId="5" borderId="55" xfId="0" applyNumberFormat="1" applyFont="1" applyFill="1" applyBorder="1" applyAlignment="1" applyProtection="1">
      <alignment horizontal="center"/>
      <protection hidden="1" locked="0"/>
    </xf>
    <xf numFmtId="2" fontId="40" fillId="5" borderId="1" xfId="0" applyNumberFormat="1" applyFont="1" applyFill="1" applyBorder="1" applyAlignment="1" applyProtection="1">
      <alignment horizontal="center"/>
      <protection hidden="1" locked="0"/>
    </xf>
    <xf numFmtId="2" fontId="40" fillId="5" borderId="4" xfId="0" applyNumberFormat="1" applyFont="1" applyFill="1" applyBorder="1" applyAlignment="1" applyProtection="1">
      <alignment horizontal="center"/>
      <protection hidden="1" locked="0"/>
    </xf>
    <xf numFmtId="0" fontId="19" fillId="3" borderId="57" xfId="0" applyFont="1" applyFill="1" applyBorder="1" applyAlignment="1" applyProtection="1">
      <alignment/>
      <protection hidden="1"/>
    </xf>
    <xf numFmtId="2" fontId="0" fillId="3" borderId="57" xfId="0" applyNumberFormat="1" applyFill="1" applyBorder="1" applyAlignment="1" applyProtection="1">
      <alignment/>
      <protection hidden="1"/>
    </xf>
    <xf numFmtId="0" fontId="1" fillId="3" borderId="58" xfId="0" applyFont="1" applyFill="1" applyBorder="1" applyAlignment="1" applyProtection="1">
      <alignment horizontal="center"/>
      <protection hidden="1"/>
    </xf>
    <xf numFmtId="0" fontId="1" fillId="3" borderId="59" xfId="0" applyFont="1" applyFill="1" applyBorder="1" applyAlignment="1" applyProtection="1">
      <alignment horizontal="center"/>
      <protection hidden="1"/>
    </xf>
    <xf numFmtId="2" fontId="22" fillId="5" borderId="13" xfId="0" applyNumberFormat="1" applyFont="1" applyFill="1" applyBorder="1" applyAlignment="1" applyProtection="1">
      <alignment horizontal="center"/>
      <protection hidden="1" locked="0"/>
    </xf>
    <xf numFmtId="2" fontId="22" fillId="5" borderId="60" xfId="0" applyNumberFormat="1" applyFont="1" applyFill="1" applyBorder="1" applyAlignment="1" applyProtection="1">
      <alignment horizontal="center"/>
      <protection hidden="1" locked="0"/>
    </xf>
    <xf numFmtId="2" fontId="22" fillId="5" borderId="61" xfId="0" applyNumberFormat="1" applyFont="1" applyFill="1" applyBorder="1" applyAlignment="1" applyProtection="1">
      <alignment horizontal="center"/>
      <protection hidden="1" locked="0"/>
    </xf>
    <xf numFmtId="2" fontId="22" fillId="5" borderId="62" xfId="0" applyNumberFormat="1" applyFont="1" applyFill="1" applyBorder="1" applyAlignment="1" applyProtection="1">
      <alignment horizontal="center"/>
      <protection hidden="1" locked="0"/>
    </xf>
    <xf numFmtId="2" fontId="22" fillId="5" borderId="63" xfId="0" applyNumberFormat="1" applyFont="1" applyFill="1" applyBorder="1" applyAlignment="1" applyProtection="1">
      <alignment horizontal="center"/>
      <protection hidden="1" locked="0"/>
    </xf>
    <xf numFmtId="2" fontId="22" fillId="5" borderId="64" xfId="0" applyNumberFormat="1" applyFont="1" applyFill="1" applyBorder="1" applyAlignment="1" applyProtection="1">
      <alignment horizontal="center"/>
      <protection hidden="1" locked="0"/>
    </xf>
    <xf numFmtId="0" fontId="31" fillId="3" borderId="59" xfId="0" applyFont="1" applyFill="1" applyBorder="1" applyAlignment="1" applyProtection="1">
      <alignment horizontal="center"/>
      <protection hidden="1"/>
    </xf>
    <xf numFmtId="0" fontId="31" fillId="3" borderId="65" xfId="0" applyFont="1" applyFill="1" applyBorder="1" applyAlignment="1" applyProtection="1">
      <alignment horizontal="center"/>
      <protection hidden="1"/>
    </xf>
    <xf numFmtId="0" fontId="30" fillId="3" borderId="66" xfId="0" applyFont="1" applyFill="1" applyBorder="1" applyAlignment="1" applyProtection="1">
      <alignment horizontal="center"/>
      <protection hidden="1"/>
    </xf>
    <xf numFmtId="0" fontId="11" fillId="3" borderId="66" xfId="0" applyFont="1" applyFill="1" applyBorder="1" applyAlignment="1" applyProtection="1">
      <alignment horizontal="center"/>
      <protection hidden="1"/>
    </xf>
    <xf numFmtId="0" fontId="11" fillId="3" borderId="6" xfId="0" applyFont="1" applyFill="1" applyBorder="1" applyAlignment="1" applyProtection="1">
      <alignment horizontal="center"/>
      <protection hidden="1"/>
    </xf>
    <xf numFmtId="0" fontId="4" fillId="0" borderId="0" xfId="0" applyFont="1" applyAlignment="1" applyProtection="1">
      <alignment/>
      <protection hidden="1"/>
    </xf>
    <xf numFmtId="0" fontId="25" fillId="0" borderId="0" xfId="0" applyFont="1" applyAlignment="1" applyProtection="1">
      <alignment/>
      <protection hidden="1"/>
    </xf>
    <xf numFmtId="0" fontId="37" fillId="0" borderId="0" xfId="0" applyFont="1" applyAlignment="1" applyProtection="1">
      <alignment/>
      <protection hidden="1"/>
    </xf>
    <xf numFmtId="0" fontId="3" fillId="3" borderId="0" xfId="0" applyFont="1" applyFill="1" applyBorder="1" applyAlignment="1" applyProtection="1">
      <alignment horizontal="center"/>
      <protection hidden="1"/>
    </xf>
    <xf numFmtId="2" fontId="45" fillId="3" borderId="0" xfId="0" applyNumberFormat="1" applyFont="1" applyFill="1" applyBorder="1" applyAlignment="1" applyProtection="1">
      <alignment horizontal="left"/>
      <protection hidden="1"/>
    </xf>
    <xf numFmtId="0" fontId="3" fillId="3" borderId="0" xfId="0" applyFont="1" applyFill="1" applyAlignment="1" applyProtection="1">
      <alignment horizontal="center"/>
      <protection hidden="1"/>
    </xf>
    <xf numFmtId="0" fontId="3" fillId="0" borderId="0" xfId="0" applyFont="1" applyAlignment="1">
      <alignment/>
    </xf>
    <xf numFmtId="0" fontId="3" fillId="5" borderId="67" xfId="0" applyFont="1" applyFill="1" applyBorder="1" applyAlignment="1" applyProtection="1">
      <alignment horizontal="center" shrinkToFit="1"/>
      <protection hidden="1"/>
    </xf>
    <xf numFmtId="2" fontId="21" fillId="6" borderId="55" xfId="0" applyNumberFormat="1" applyFont="1" applyFill="1" applyBorder="1" applyAlignment="1" applyProtection="1">
      <alignment shrinkToFit="1"/>
      <protection hidden="1"/>
    </xf>
    <xf numFmtId="0" fontId="3" fillId="3" borderId="55" xfId="0" applyFont="1" applyFill="1" applyBorder="1" applyAlignment="1" applyProtection="1">
      <alignment horizontal="center"/>
      <protection hidden="1"/>
    </xf>
    <xf numFmtId="0" fontId="3" fillId="3" borderId="13" xfId="0" applyFont="1" applyFill="1" applyBorder="1" applyAlignment="1" applyProtection="1">
      <alignment horizontal="center" textRotation="90"/>
      <protection hidden="1"/>
    </xf>
    <xf numFmtId="0" fontId="3" fillId="3" borderId="26" xfId="0" applyFont="1" applyFill="1" applyBorder="1" applyAlignment="1" applyProtection="1">
      <alignment horizontal="center"/>
      <protection hidden="1"/>
    </xf>
    <xf numFmtId="0" fontId="46" fillId="3" borderId="68" xfId="0" applyFont="1" applyFill="1" applyBorder="1" applyAlignment="1" applyProtection="1">
      <alignment/>
      <protection hidden="1"/>
    </xf>
    <xf numFmtId="0" fontId="31" fillId="3" borderId="7" xfId="0" applyFont="1" applyFill="1" applyBorder="1" applyAlignment="1" applyProtection="1">
      <alignment horizontal="center" shrinkToFit="1"/>
      <protection hidden="1"/>
    </xf>
    <xf numFmtId="0" fontId="31" fillId="3" borderId="8" xfId="0" applyFont="1" applyFill="1" applyBorder="1" applyAlignment="1" applyProtection="1">
      <alignment horizontal="center" shrinkToFit="1"/>
      <protection hidden="1"/>
    </xf>
    <xf numFmtId="0" fontId="3" fillId="6" borderId="0" xfId="0" applyFont="1" applyFill="1" applyAlignment="1" applyProtection="1">
      <alignment/>
      <protection hidden="1"/>
    </xf>
    <xf numFmtId="0" fontId="3" fillId="3" borderId="0" xfId="0" applyFont="1" applyFill="1" applyBorder="1" applyAlignment="1" applyProtection="1">
      <alignment horizontal="center"/>
      <protection hidden="1"/>
    </xf>
    <xf numFmtId="0" fontId="3" fillId="0" borderId="0" xfId="0" applyFont="1" applyAlignment="1" applyProtection="1">
      <alignment/>
      <protection hidden="1"/>
    </xf>
    <xf numFmtId="0" fontId="47" fillId="3" borderId="0" xfId="0" applyFont="1" applyFill="1" applyBorder="1" applyAlignment="1" applyProtection="1">
      <alignment/>
      <protection hidden="1"/>
    </xf>
    <xf numFmtId="0" fontId="30" fillId="3" borderId="0" xfId="0" applyFont="1" applyFill="1" applyBorder="1" applyAlignment="1" applyProtection="1">
      <alignment horizontal="center"/>
      <protection hidden="1"/>
    </xf>
    <xf numFmtId="0" fontId="30" fillId="0" borderId="0" xfId="0" applyFont="1" applyAlignment="1" applyProtection="1">
      <alignment/>
      <protection hidden="1"/>
    </xf>
    <xf numFmtId="0" fontId="21" fillId="3" borderId="0" xfId="0" applyFont="1" applyFill="1" applyAlignment="1" applyProtection="1">
      <alignment horizontal="right"/>
      <protection hidden="1"/>
    </xf>
    <xf numFmtId="0" fontId="21" fillId="3" borderId="0" xfId="0" applyFont="1" applyFill="1" applyBorder="1" applyAlignment="1" applyProtection="1">
      <alignment horizontal="center" wrapText="1"/>
      <protection hidden="1"/>
    </xf>
    <xf numFmtId="0" fontId="21" fillId="0" borderId="0" xfId="0" applyFont="1" applyAlignment="1" applyProtection="1">
      <alignment/>
      <protection hidden="1"/>
    </xf>
    <xf numFmtId="0" fontId="14" fillId="3" borderId="57" xfId="0" applyFont="1" applyFill="1" applyBorder="1" applyAlignment="1" applyProtection="1">
      <alignment horizontal="center"/>
      <protection hidden="1"/>
    </xf>
    <xf numFmtId="0" fontId="21" fillId="3" borderId="0" xfId="0" applyFont="1" applyFill="1" applyBorder="1" applyAlignment="1" applyProtection="1">
      <alignment/>
      <protection hidden="1"/>
    </xf>
    <xf numFmtId="0" fontId="21" fillId="3" borderId="0" xfId="0" applyFont="1" applyFill="1" applyAlignment="1" applyProtection="1">
      <alignment/>
      <protection hidden="1"/>
    </xf>
    <xf numFmtId="0" fontId="21" fillId="3" borderId="57" xfId="0" applyFont="1" applyFill="1" applyBorder="1" applyAlignment="1" applyProtection="1">
      <alignment horizontal="center"/>
      <protection hidden="1"/>
    </xf>
    <xf numFmtId="179" fontId="21" fillId="3" borderId="0" xfId="0" applyNumberFormat="1" applyFont="1" applyFill="1" applyBorder="1" applyAlignment="1">
      <alignment horizontal="center"/>
    </xf>
    <xf numFmtId="0" fontId="3" fillId="3" borderId="0" xfId="0" applyFont="1" applyFill="1" applyBorder="1" applyAlignment="1" applyProtection="1">
      <alignment/>
      <protection/>
    </xf>
    <xf numFmtId="0" fontId="47" fillId="3" borderId="0" xfId="18" applyFont="1" applyFill="1" applyAlignment="1" applyProtection="1">
      <alignment horizontal="left"/>
      <protection/>
    </xf>
    <xf numFmtId="0" fontId="47" fillId="3" borderId="0" xfId="18" applyFont="1" applyFill="1" applyAlignment="1" applyProtection="1">
      <alignment/>
      <protection/>
    </xf>
    <xf numFmtId="2" fontId="45" fillId="3" borderId="0" xfId="0" applyNumberFormat="1" applyFont="1" applyFill="1" applyBorder="1" applyAlignment="1" applyProtection="1">
      <alignment horizontal="left"/>
      <protection hidden="1"/>
    </xf>
    <xf numFmtId="0" fontId="3" fillId="3" borderId="69" xfId="0" applyFont="1" applyFill="1" applyBorder="1" applyAlignment="1" applyProtection="1">
      <alignment horizontal="center"/>
      <protection hidden="1"/>
    </xf>
    <xf numFmtId="2" fontId="14" fillId="3" borderId="0" xfId="0" applyNumberFormat="1" applyFont="1" applyFill="1" applyBorder="1" applyAlignment="1" applyProtection="1">
      <alignment horizontal="left"/>
      <protection hidden="1"/>
    </xf>
    <xf numFmtId="0" fontId="3" fillId="0" borderId="0" xfId="0" applyFont="1" applyAlignment="1">
      <alignment/>
    </xf>
    <xf numFmtId="0" fontId="46" fillId="3" borderId="0" xfId="0" applyFont="1" applyFill="1" applyBorder="1" applyAlignment="1" applyProtection="1">
      <alignment/>
      <protection hidden="1"/>
    </xf>
    <xf numFmtId="0" fontId="3" fillId="3" borderId="26" xfId="0" applyFont="1" applyFill="1" applyBorder="1" applyAlignment="1" applyProtection="1">
      <alignment horizontal="center"/>
      <protection hidden="1"/>
    </xf>
    <xf numFmtId="0" fontId="48" fillId="3" borderId="0"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5" borderId="67" xfId="0" applyFont="1" applyFill="1" applyBorder="1" applyAlignment="1" applyProtection="1">
      <alignment horizontal="center" shrinkToFit="1"/>
      <protection hidden="1"/>
    </xf>
    <xf numFmtId="2" fontId="21" fillId="6" borderId="55" xfId="0" applyNumberFormat="1" applyFont="1" applyFill="1" applyBorder="1" applyAlignment="1" applyProtection="1">
      <alignment shrinkToFit="1"/>
      <protection hidden="1"/>
    </xf>
    <xf numFmtId="0" fontId="3" fillId="3" borderId="55" xfId="0" applyFont="1" applyFill="1" applyBorder="1" applyAlignment="1" applyProtection="1">
      <alignment horizontal="center"/>
      <protection hidden="1"/>
    </xf>
    <xf numFmtId="0" fontId="3" fillId="3" borderId="13" xfId="0" applyFont="1" applyFill="1" applyBorder="1" applyAlignment="1" applyProtection="1">
      <alignment horizontal="center" textRotation="90"/>
      <protection hidden="1"/>
    </xf>
    <xf numFmtId="0" fontId="46" fillId="3" borderId="68" xfId="0" applyFont="1" applyFill="1" applyBorder="1" applyAlignment="1" applyProtection="1">
      <alignment/>
      <protection hidden="1"/>
    </xf>
    <xf numFmtId="0" fontId="3" fillId="6" borderId="0" xfId="0" applyFont="1" applyFill="1" applyAlignment="1" applyProtection="1">
      <alignment/>
      <protection hidden="1"/>
    </xf>
    <xf numFmtId="0" fontId="3" fillId="3" borderId="0" xfId="0" applyFont="1" applyFill="1" applyAlignment="1">
      <alignment/>
    </xf>
    <xf numFmtId="2" fontId="21" fillId="3" borderId="55" xfId="0" applyNumberFormat="1" applyFont="1" applyFill="1" applyBorder="1" applyAlignment="1" applyProtection="1">
      <alignment shrinkToFit="1"/>
      <protection hidden="1"/>
    </xf>
    <xf numFmtId="0" fontId="3" fillId="3" borderId="67" xfId="0" applyFont="1" applyFill="1" applyBorder="1" applyAlignment="1" applyProtection="1">
      <alignment horizontal="center" shrinkToFit="1"/>
      <protection hidden="1"/>
    </xf>
    <xf numFmtId="0" fontId="21" fillId="3" borderId="0" xfId="0" applyFont="1" applyFill="1" applyAlignment="1" applyProtection="1">
      <alignment horizontal="center"/>
      <protection hidden="1"/>
    </xf>
    <xf numFmtId="178" fontId="0" fillId="3" borderId="0" xfId="0" applyNumberFormat="1" applyFill="1" applyAlignment="1" applyProtection="1">
      <alignment horizontal="center"/>
      <protection hidden="1"/>
    </xf>
    <xf numFmtId="178" fontId="3" fillId="3" borderId="0" xfId="0" applyNumberFormat="1" applyFont="1" applyFill="1" applyAlignment="1" applyProtection="1">
      <alignment horizontal="center"/>
      <protection hidden="1"/>
    </xf>
    <xf numFmtId="0" fontId="3"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0" fillId="3" borderId="70" xfId="0" applyFill="1" applyBorder="1" applyAlignment="1" applyProtection="1">
      <alignment/>
      <protection hidden="1"/>
    </xf>
    <xf numFmtId="0" fontId="0" fillId="3" borderId="48" xfId="0" applyFill="1" applyBorder="1" applyAlignment="1" applyProtection="1">
      <alignment/>
      <protection hidden="1"/>
    </xf>
    <xf numFmtId="14" fontId="0" fillId="3" borderId="0" xfId="0" applyNumberFormat="1" applyFill="1" applyAlignment="1" applyProtection="1">
      <alignment horizontal="left"/>
      <protection hidden="1"/>
    </xf>
    <xf numFmtId="0" fontId="3" fillId="3" borderId="0" xfId="0" applyFont="1" applyFill="1" applyAlignment="1" applyProtection="1">
      <alignment horizontal="right"/>
      <protection hidden="1"/>
    </xf>
    <xf numFmtId="0" fontId="17" fillId="3" borderId="0" xfId="0" applyFont="1" applyFill="1" applyAlignment="1" applyProtection="1">
      <alignment/>
      <protection hidden="1"/>
    </xf>
    <xf numFmtId="0" fontId="0" fillId="3" borderId="0" xfId="0" applyFont="1" applyFill="1" applyAlignment="1" applyProtection="1">
      <alignment/>
      <protection hidden="1"/>
    </xf>
    <xf numFmtId="2" fontId="11" fillId="3" borderId="55" xfId="0" applyNumberFormat="1" applyFont="1" applyFill="1" applyBorder="1" applyAlignment="1" applyProtection="1">
      <alignment horizontal="center"/>
      <protection hidden="1"/>
    </xf>
    <xf numFmtId="2" fontId="11" fillId="3" borderId="1" xfId="0" applyNumberFormat="1" applyFont="1" applyFill="1" applyBorder="1" applyAlignment="1" applyProtection="1">
      <alignment horizontal="center"/>
      <protection hidden="1"/>
    </xf>
    <xf numFmtId="2" fontId="11" fillId="3" borderId="4" xfId="0" applyNumberFormat="1" applyFont="1" applyFill="1" applyBorder="1" applyAlignment="1" applyProtection="1">
      <alignment horizontal="center"/>
      <protection hidden="1"/>
    </xf>
    <xf numFmtId="2" fontId="18" fillId="3" borderId="71" xfId="0" applyNumberFormat="1" applyFont="1" applyFill="1" applyBorder="1" applyAlignment="1" applyProtection="1">
      <alignment horizontal="center"/>
      <protection hidden="1"/>
    </xf>
    <xf numFmtId="2" fontId="18" fillId="3" borderId="72" xfId="0" applyNumberFormat="1" applyFont="1" applyFill="1" applyBorder="1" applyAlignment="1" applyProtection="1">
      <alignment horizontal="center"/>
      <protection hidden="1"/>
    </xf>
    <xf numFmtId="2" fontId="18" fillId="3" borderId="73" xfId="0" applyNumberFormat="1" applyFont="1" applyFill="1" applyBorder="1" applyAlignment="1" applyProtection="1">
      <alignment horizontal="center"/>
      <protection hidden="1"/>
    </xf>
    <xf numFmtId="185" fontId="4" fillId="3" borderId="0" xfId="0" applyNumberFormat="1" applyFont="1" applyFill="1" applyAlignment="1" applyProtection="1">
      <alignment/>
      <protection hidden="1"/>
    </xf>
    <xf numFmtId="0" fontId="7" fillId="4" borderId="54" xfId="18" applyFill="1" applyBorder="1" applyAlignment="1" applyProtection="1">
      <alignment horizontal="center"/>
      <protection hidden="1"/>
    </xf>
    <xf numFmtId="0" fontId="7" fillId="4" borderId="74" xfId="18" applyFill="1" applyBorder="1" applyAlignment="1" applyProtection="1">
      <alignment horizontal="center"/>
      <protection hidden="1"/>
    </xf>
    <xf numFmtId="0" fontId="38" fillId="5" borderId="47" xfId="0" applyFont="1" applyFill="1" applyBorder="1" applyAlignment="1" applyProtection="1">
      <alignment horizontal="center" shrinkToFit="1"/>
      <protection locked="0"/>
    </xf>
    <xf numFmtId="0" fontId="38" fillId="5" borderId="1" xfId="0" applyFont="1" applyFill="1" applyBorder="1" applyAlignment="1" applyProtection="1">
      <alignment horizontal="center" shrinkToFit="1"/>
      <protection locked="0"/>
    </xf>
    <xf numFmtId="1" fontId="42" fillId="5" borderId="1" xfId="0" applyNumberFormat="1" applyFont="1" applyFill="1" applyBorder="1" applyAlignment="1" applyProtection="1">
      <alignment horizontal="center" shrinkToFit="1"/>
      <protection locked="0"/>
    </xf>
    <xf numFmtId="0" fontId="42" fillId="5" borderId="1" xfId="0" applyFont="1" applyFill="1" applyBorder="1" applyAlignment="1" applyProtection="1">
      <alignment horizontal="center" shrinkToFit="1"/>
      <protection locked="0"/>
    </xf>
    <xf numFmtId="0" fontId="42" fillId="5" borderId="46" xfId="0" applyFont="1" applyFill="1" applyBorder="1" applyAlignment="1" applyProtection="1">
      <alignment horizontal="center" shrinkToFit="1"/>
      <protection locked="0"/>
    </xf>
    <xf numFmtId="0" fontId="0" fillId="0" borderId="0" xfId="0" applyAlignment="1" applyProtection="1">
      <alignment horizontal="center"/>
      <protection locked="0"/>
    </xf>
    <xf numFmtId="0" fontId="11" fillId="3" borderId="7" xfId="0" applyFont="1" applyFill="1" applyBorder="1" applyAlignment="1" applyProtection="1">
      <alignment horizontal="center" shrinkToFit="1"/>
      <protection/>
    </xf>
    <xf numFmtId="0" fontId="11" fillId="3" borderId="8" xfId="0" applyFont="1" applyFill="1" applyBorder="1" applyAlignment="1" applyProtection="1">
      <alignment horizontal="center" shrinkToFit="1"/>
      <protection/>
    </xf>
    <xf numFmtId="0" fontId="11" fillId="3" borderId="9" xfId="0" applyFont="1" applyFill="1" applyBorder="1" applyAlignment="1" applyProtection="1">
      <alignment horizontal="center" shrinkToFit="1"/>
      <protection/>
    </xf>
    <xf numFmtId="2" fontId="22" fillId="5" borderId="37" xfId="0" applyNumberFormat="1" applyFont="1" applyFill="1" applyBorder="1" applyAlignment="1" applyProtection="1">
      <alignment horizontal="center"/>
      <protection hidden="1" locked="0"/>
    </xf>
    <xf numFmtId="2" fontId="22" fillId="5" borderId="75" xfId="0" applyNumberFormat="1" applyFont="1" applyFill="1" applyBorder="1" applyAlignment="1" applyProtection="1">
      <alignment horizontal="center"/>
      <protection hidden="1" locked="0"/>
    </xf>
    <xf numFmtId="2" fontId="18" fillId="3" borderId="76" xfId="0" applyNumberFormat="1" applyFont="1" applyFill="1" applyBorder="1" applyAlignment="1" applyProtection="1">
      <alignment horizontal="center" shrinkToFit="1"/>
      <protection hidden="1"/>
    </xf>
    <xf numFmtId="0" fontId="1" fillId="3" borderId="77" xfId="0" applyFont="1" applyFill="1" applyBorder="1" applyAlignment="1" applyProtection="1">
      <alignment horizontal="center"/>
      <protection hidden="1"/>
    </xf>
    <xf numFmtId="0" fontId="1" fillId="3" borderId="78" xfId="0" applyFont="1" applyFill="1" applyBorder="1" applyAlignment="1" applyProtection="1">
      <alignment horizontal="center"/>
      <protection hidden="1"/>
    </xf>
    <xf numFmtId="0" fontId="1" fillId="7" borderId="19" xfId="0" applyFont="1" applyFill="1" applyBorder="1" applyAlignment="1" applyProtection="1">
      <alignment horizontal="center"/>
      <protection hidden="1"/>
    </xf>
    <xf numFmtId="0" fontId="21" fillId="7" borderId="19" xfId="0" applyFont="1" applyFill="1" applyBorder="1" applyAlignment="1" applyProtection="1">
      <alignment horizontal="center"/>
      <protection hidden="1"/>
    </xf>
    <xf numFmtId="2" fontId="18" fillId="3" borderId="79" xfId="0" applyNumberFormat="1" applyFont="1" applyFill="1" applyBorder="1" applyAlignment="1" applyProtection="1">
      <alignment horizontal="center"/>
      <protection hidden="1"/>
    </xf>
    <xf numFmtId="2" fontId="18" fillId="3" borderId="33" xfId="0" applyNumberFormat="1" applyFont="1" applyFill="1" applyBorder="1" applyAlignment="1" applyProtection="1">
      <alignment horizontal="center"/>
      <protection hidden="1"/>
    </xf>
    <xf numFmtId="2" fontId="22" fillId="7" borderId="3" xfId="0" applyNumberFormat="1" applyFont="1" applyFill="1" applyBorder="1" applyAlignment="1" applyProtection="1">
      <alignment horizontal="center"/>
      <protection hidden="1"/>
    </xf>
    <xf numFmtId="0" fontId="20" fillId="3" borderId="0" xfId="0" applyFont="1" applyFill="1" applyAlignment="1" applyProtection="1">
      <alignment/>
      <protection hidden="1"/>
    </xf>
    <xf numFmtId="0" fontId="46" fillId="3" borderId="0" xfId="0" applyFont="1" applyFill="1" applyAlignment="1" applyProtection="1">
      <alignment/>
      <protection hidden="1"/>
    </xf>
    <xf numFmtId="0" fontId="46" fillId="3" borderId="0" xfId="0" applyFont="1" applyFill="1" applyAlignment="1" applyProtection="1">
      <alignment/>
      <protection/>
    </xf>
    <xf numFmtId="0" fontId="46" fillId="0" borderId="0" xfId="0" applyFont="1" applyAlignment="1" applyProtection="1">
      <alignment/>
      <protection hidden="1"/>
    </xf>
    <xf numFmtId="179" fontId="49" fillId="3" borderId="0" xfId="0" applyNumberFormat="1" applyFont="1" applyFill="1" applyBorder="1" applyAlignment="1" applyProtection="1">
      <alignment horizontal="center"/>
      <protection hidden="1"/>
    </xf>
    <xf numFmtId="0" fontId="50" fillId="0" borderId="0" xfId="0" applyFont="1" applyAlignment="1" applyProtection="1">
      <alignment/>
      <protection hidden="1"/>
    </xf>
    <xf numFmtId="0" fontId="0" fillId="3" borderId="0" xfId="0" applyFill="1" applyAlignment="1" applyProtection="1">
      <alignment/>
      <protection hidden="1" locked="0"/>
    </xf>
    <xf numFmtId="0" fontId="0" fillId="3" borderId="0" xfId="0" applyFill="1" applyAlignment="1" applyProtection="1">
      <alignment/>
      <protection hidden="1"/>
    </xf>
    <xf numFmtId="0" fontId="1" fillId="3" borderId="0" xfId="0" applyFont="1" applyFill="1" applyAlignment="1" applyProtection="1">
      <alignment/>
      <protection hidden="1"/>
    </xf>
    <xf numFmtId="0" fontId="15" fillId="3" borderId="0" xfId="0" applyFont="1" applyFill="1" applyAlignment="1" applyProtection="1">
      <alignment/>
      <protection hidden="1"/>
    </xf>
    <xf numFmtId="0" fontId="16" fillId="3" borderId="0" xfId="18" applyFont="1" applyFill="1" applyAlignment="1" applyProtection="1">
      <alignment/>
      <protection hidden="1"/>
    </xf>
    <xf numFmtId="0" fontId="3" fillId="3" borderId="80" xfId="18" applyFont="1" applyFill="1" applyBorder="1" applyAlignment="1" applyProtection="1">
      <alignment horizontal="center"/>
      <protection hidden="1"/>
    </xf>
    <xf numFmtId="0" fontId="0" fillId="3" borderId="81" xfId="0" applyFill="1" applyBorder="1" applyAlignment="1" applyProtection="1">
      <alignment/>
      <protection hidden="1"/>
    </xf>
    <xf numFmtId="2" fontId="0" fillId="3" borderId="46" xfId="0" applyNumberFormat="1" applyFill="1" applyBorder="1" applyAlignment="1" applyProtection="1">
      <alignment horizontal="center"/>
      <protection hidden="1"/>
    </xf>
    <xf numFmtId="2" fontId="18" fillId="3" borderId="82" xfId="0" applyNumberFormat="1" applyFont="1" applyFill="1" applyBorder="1" applyAlignment="1" applyProtection="1">
      <alignment horizontal="center"/>
      <protection hidden="1"/>
    </xf>
    <xf numFmtId="2" fontId="18" fillId="3" borderId="81" xfId="0" applyNumberFormat="1" applyFont="1" applyFill="1" applyBorder="1" applyAlignment="1" applyProtection="1">
      <alignment horizontal="center"/>
      <protection hidden="1"/>
    </xf>
    <xf numFmtId="2" fontId="22" fillId="7" borderId="46" xfId="0" applyNumberFormat="1" applyFont="1" applyFill="1" applyBorder="1" applyAlignment="1" applyProtection="1">
      <alignment horizontal="center"/>
      <protection hidden="1"/>
    </xf>
    <xf numFmtId="0" fontId="20" fillId="3" borderId="83" xfId="0" applyFont="1" applyFill="1" applyBorder="1" applyAlignment="1" applyProtection="1">
      <alignment horizontal="center"/>
      <protection hidden="1"/>
    </xf>
    <xf numFmtId="0" fontId="35" fillId="3" borderId="84" xfId="0" applyFont="1" applyFill="1" applyBorder="1" applyAlignment="1" applyProtection="1">
      <alignment horizontal="center"/>
      <protection hidden="1"/>
    </xf>
    <xf numFmtId="0" fontId="18" fillId="3" borderId="84" xfId="0" applyFont="1" applyFill="1" applyBorder="1" applyAlignment="1" applyProtection="1">
      <alignment horizontal="center"/>
      <protection hidden="1"/>
    </xf>
    <xf numFmtId="2" fontId="18" fillId="3" borderId="85" xfId="0" applyNumberFormat="1" applyFont="1" applyFill="1" applyBorder="1" applyAlignment="1" applyProtection="1">
      <alignment horizontal="center" shrinkToFit="1"/>
      <protection hidden="1"/>
    </xf>
    <xf numFmtId="2" fontId="18" fillId="3" borderId="86" xfId="0" applyNumberFormat="1" applyFont="1" applyFill="1" applyBorder="1" applyAlignment="1" applyProtection="1">
      <alignment horizontal="center" shrinkToFit="1"/>
      <protection hidden="1"/>
    </xf>
    <xf numFmtId="49" fontId="22" fillId="5" borderId="87" xfId="0" applyNumberFormat="1" applyFont="1" applyFill="1" applyBorder="1" applyAlignment="1" applyProtection="1">
      <alignment horizontal="center" shrinkToFit="1"/>
      <protection hidden="1" locked="0"/>
    </xf>
    <xf numFmtId="0" fontId="0" fillId="5" borderId="31" xfId="0" applyFill="1" applyBorder="1" applyAlignment="1" applyProtection="1">
      <alignment/>
      <protection locked="0"/>
    </xf>
    <xf numFmtId="0" fontId="0" fillId="5" borderId="9" xfId="0" applyFill="1" applyBorder="1" applyAlignment="1" applyProtection="1">
      <alignment/>
      <protection locked="0"/>
    </xf>
    <xf numFmtId="0" fontId="0" fillId="5" borderId="6" xfId="0" applyFill="1" applyBorder="1" applyAlignment="1" applyProtection="1">
      <alignment/>
      <protection locked="0"/>
    </xf>
    <xf numFmtId="0" fontId="46" fillId="3" borderId="88" xfId="0" applyFont="1" applyFill="1" applyBorder="1" applyAlignment="1" applyProtection="1">
      <alignment/>
      <protection hidden="1"/>
    </xf>
    <xf numFmtId="0" fontId="46" fillId="3" borderId="89" xfId="0" applyFont="1" applyFill="1" applyBorder="1" applyAlignment="1" applyProtection="1">
      <alignment/>
      <protection hidden="1"/>
    </xf>
    <xf numFmtId="0" fontId="20" fillId="3" borderId="89" xfId="0" applyFont="1" applyFill="1" applyBorder="1" applyAlignment="1" applyProtection="1">
      <alignment/>
      <protection hidden="1"/>
    </xf>
    <xf numFmtId="0" fontId="0" fillId="3" borderId="43" xfId="0" applyFill="1" applyBorder="1" applyAlignment="1" applyProtection="1">
      <alignment horizontal="center"/>
      <protection hidden="1"/>
    </xf>
    <xf numFmtId="0" fontId="12" fillId="3" borderId="43" xfId="0" applyFont="1" applyFill="1" applyBorder="1" applyAlignment="1" applyProtection="1">
      <alignment horizontal="center"/>
      <protection hidden="1"/>
    </xf>
    <xf numFmtId="0" fontId="0" fillId="3" borderId="90" xfId="0" applyFill="1" applyBorder="1" applyAlignment="1" applyProtection="1">
      <alignment horizontal="center"/>
      <protection hidden="1"/>
    </xf>
    <xf numFmtId="0" fontId="42" fillId="5" borderId="61" xfId="0" applyFont="1" applyFill="1" applyBorder="1" applyAlignment="1" applyProtection="1">
      <alignment horizontal="center" shrinkToFit="1"/>
      <protection locked="0"/>
    </xf>
    <xf numFmtId="0" fontId="42" fillId="5" borderId="61" xfId="0" applyFont="1" applyFill="1" applyBorder="1" applyAlignment="1" applyProtection="1">
      <alignment horizontal="center" shrinkToFit="1"/>
      <protection hidden="1" locked="0"/>
    </xf>
    <xf numFmtId="0" fontId="42" fillId="5" borderId="82" xfId="0" applyFont="1" applyFill="1" applyBorder="1" applyAlignment="1" applyProtection="1">
      <alignment horizontal="center" shrinkToFit="1"/>
      <protection hidden="1" locked="0"/>
    </xf>
    <xf numFmtId="0" fontId="30" fillId="0" borderId="24" xfId="0" applyFont="1" applyFill="1" applyBorder="1" applyAlignment="1" applyProtection="1">
      <alignment horizontal="center" shrinkToFit="1"/>
      <protection hidden="1"/>
    </xf>
    <xf numFmtId="0" fontId="30" fillId="0" borderId="9" xfId="0" applyFont="1" applyFill="1" applyBorder="1" applyAlignment="1" applyProtection="1">
      <alignment horizontal="center" shrinkToFit="1"/>
      <protection hidden="1"/>
    </xf>
    <xf numFmtId="0" fontId="30" fillId="0" borderId="62" xfId="0" applyFont="1" applyFill="1" applyBorder="1" applyAlignment="1" applyProtection="1">
      <alignment horizontal="center" shrinkToFit="1"/>
      <protection hidden="1"/>
    </xf>
    <xf numFmtId="0" fontId="0" fillId="3" borderId="91" xfId="0" applyFill="1" applyBorder="1" applyAlignment="1" applyProtection="1">
      <alignment horizontal="center" shrinkToFit="1"/>
      <protection hidden="1"/>
    </xf>
    <xf numFmtId="0" fontId="30" fillId="0" borderId="92" xfId="0" applyFont="1" applyFill="1" applyBorder="1" applyAlignment="1" applyProtection="1">
      <alignment horizontal="center" shrinkToFit="1"/>
      <protection hidden="1"/>
    </xf>
    <xf numFmtId="204" fontId="6" fillId="3" borderId="2" xfId="0" applyNumberFormat="1" applyFont="1" applyFill="1" applyBorder="1" applyAlignment="1" applyProtection="1">
      <alignment horizontal="left" shrinkToFit="1"/>
      <protection hidden="1"/>
    </xf>
    <xf numFmtId="0" fontId="7" fillId="3" borderId="0" xfId="18" applyFill="1" applyAlignment="1" applyProtection="1">
      <alignment/>
      <protection hidden="1"/>
    </xf>
    <xf numFmtId="0" fontId="52" fillId="3" borderId="93" xfId="0" applyFont="1" applyFill="1" applyBorder="1" applyAlignment="1" applyProtection="1">
      <alignment horizontal="center" vertical="top"/>
      <protection hidden="1"/>
    </xf>
    <xf numFmtId="0" fontId="52" fillId="3" borderId="94" xfId="0" applyFont="1" applyFill="1" applyBorder="1" applyAlignment="1" applyProtection="1">
      <alignment horizontal="center"/>
      <protection hidden="1"/>
    </xf>
    <xf numFmtId="0" fontId="11" fillId="5" borderId="0" xfId="0" applyFont="1" applyFill="1" applyBorder="1" applyAlignment="1" applyProtection="1">
      <alignment horizontal="center"/>
      <protection hidden="1" locked="0"/>
    </xf>
    <xf numFmtId="0" fontId="18" fillId="7" borderId="95" xfId="0" applyFont="1" applyFill="1" applyBorder="1" applyAlignment="1" applyProtection="1">
      <alignment horizontal="center"/>
      <protection hidden="1"/>
    </xf>
    <xf numFmtId="0" fontId="18" fillId="7" borderId="89" xfId="0" applyFont="1" applyFill="1" applyBorder="1" applyAlignment="1" applyProtection="1">
      <alignment horizontal="center"/>
      <protection hidden="1"/>
    </xf>
    <xf numFmtId="2" fontId="0" fillId="3" borderId="18" xfId="0" applyNumberFormat="1" applyFont="1" applyFill="1" applyBorder="1" applyAlignment="1" applyProtection="1">
      <alignment horizontal="center" shrinkToFit="1"/>
      <protection hidden="1"/>
    </xf>
    <xf numFmtId="2" fontId="18" fillId="3" borderId="79" xfId="0" applyNumberFormat="1" applyFont="1" applyFill="1" applyBorder="1" applyAlignment="1" applyProtection="1">
      <alignment horizontal="center"/>
      <protection hidden="1"/>
    </xf>
    <xf numFmtId="2" fontId="18" fillId="3" borderId="31" xfId="0" applyNumberFormat="1" applyFont="1" applyFill="1" applyBorder="1" applyAlignment="1" applyProtection="1">
      <alignment horizontal="center"/>
      <protection hidden="1"/>
    </xf>
    <xf numFmtId="0" fontId="26" fillId="3" borderId="0" xfId="0" applyFont="1" applyFill="1" applyBorder="1" applyAlignment="1" applyProtection="1">
      <alignment horizontal="center"/>
      <protection hidden="1"/>
    </xf>
    <xf numFmtId="0" fontId="11" fillId="3" borderId="96" xfId="0" applyFont="1" applyFill="1" applyBorder="1" applyAlignment="1" applyProtection="1">
      <alignment horizontal="left"/>
      <protection hidden="1"/>
    </xf>
    <xf numFmtId="2" fontId="0" fillId="3" borderId="9" xfId="0" applyNumberFormat="1" applyFont="1" applyFill="1" applyBorder="1" applyAlignment="1" applyProtection="1">
      <alignment horizontal="center" shrinkToFit="1"/>
      <protection hidden="1"/>
    </xf>
    <xf numFmtId="0" fontId="21" fillId="7" borderId="78" xfId="0" applyFont="1" applyFill="1" applyBorder="1" applyAlignment="1" applyProtection="1">
      <alignment horizontal="center"/>
      <protection hidden="1"/>
    </xf>
    <xf numFmtId="0" fontId="11" fillId="3" borderId="97" xfId="0" applyFont="1" applyFill="1" applyBorder="1" applyAlignment="1" applyProtection="1">
      <alignment horizontal="left"/>
      <protection hidden="1"/>
    </xf>
    <xf numFmtId="0" fontId="11" fillId="3" borderId="98" xfId="0" applyFont="1" applyFill="1" applyBorder="1" applyAlignment="1" applyProtection="1">
      <alignment horizontal="left"/>
      <protection hidden="1"/>
    </xf>
    <xf numFmtId="0" fontId="21" fillId="7" borderId="77" xfId="0" applyFont="1" applyFill="1" applyBorder="1" applyAlignment="1" applyProtection="1">
      <alignment horizontal="center"/>
      <protection hidden="1"/>
    </xf>
    <xf numFmtId="0" fontId="17" fillId="3" borderId="0" xfId="0" applyFont="1" applyFill="1" applyAlignment="1" applyProtection="1">
      <alignment horizontal="center"/>
      <protection hidden="1"/>
    </xf>
    <xf numFmtId="0" fontId="3" fillId="3" borderId="0" xfId="0" applyFont="1" applyFill="1" applyBorder="1" applyAlignment="1" applyProtection="1">
      <alignment horizontal="center"/>
      <protection hidden="1"/>
    </xf>
    <xf numFmtId="0" fontId="3" fillId="3" borderId="26" xfId="0" applyFont="1" applyFill="1" applyBorder="1" applyAlignment="1" applyProtection="1">
      <alignment horizontal="center"/>
      <protection hidden="1"/>
    </xf>
    <xf numFmtId="0" fontId="21" fillId="5" borderId="17" xfId="0" applyFont="1" applyFill="1" applyBorder="1" applyAlignment="1" applyProtection="1">
      <alignment horizontal="left" shrinkToFit="1"/>
      <protection hidden="1"/>
    </xf>
    <xf numFmtId="0" fontId="3" fillId="5" borderId="17" xfId="0" applyFont="1" applyFill="1" applyBorder="1" applyAlignment="1">
      <alignment/>
    </xf>
    <xf numFmtId="0" fontId="3" fillId="5" borderId="23" xfId="0" applyFont="1" applyFill="1" applyBorder="1" applyAlignment="1">
      <alignment/>
    </xf>
    <xf numFmtId="2" fontId="44" fillId="6" borderId="99" xfId="0" applyNumberFormat="1" applyFont="1" applyFill="1" applyBorder="1" applyAlignment="1" applyProtection="1">
      <alignment horizontal="left" vertical="center" shrinkToFit="1"/>
      <protection hidden="1"/>
    </xf>
    <xf numFmtId="0" fontId="44" fillId="6" borderId="15" xfId="0" applyFont="1" applyFill="1" applyBorder="1" applyAlignment="1" applyProtection="1">
      <alignment horizontal="left" vertical="center" shrinkToFit="1"/>
      <protection hidden="1"/>
    </xf>
    <xf numFmtId="0" fontId="44" fillId="6" borderId="100" xfId="0" applyFont="1" applyFill="1" applyBorder="1" applyAlignment="1" applyProtection="1">
      <alignment horizontal="left" vertical="center" shrinkToFit="1"/>
      <protection hidden="1"/>
    </xf>
    <xf numFmtId="0" fontId="44" fillId="6" borderId="67" xfId="0" applyFont="1" applyFill="1" applyBorder="1" applyAlignment="1" applyProtection="1">
      <alignment horizontal="left" vertical="center" shrinkToFit="1"/>
      <protection hidden="1"/>
    </xf>
    <xf numFmtId="0" fontId="44" fillId="6" borderId="17" xfId="0" applyFont="1" applyFill="1" applyBorder="1" applyAlignment="1" applyProtection="1">
      <alignment horizontal="left" vertical="center" shrinkToFit="1"/>
      <protection hidden="1"/>
    </xf>
    <xf numFmtId="0" fontId="44" fillId="6" borderId="23" xfId="0" applyFont="1" applyFill="1" applyBorder="1" applyAlignment="1" applyProtection="1">
      <alignment horizontal="left" vertical="center" shrinkToFit="1"/>
      <protection hidden="1"/>
    </xf>
    <xf numFmtId="22" fontId="0" fillId="3" borderId="0" xfId="0" applyNumberFormat="1" applyFill="1" applyAlignment="1" applyProtection="1">
      <alignment horizontal="left"/>
      <protection hidden="1"/>
    </xf>
    <xf numFmtId="0" fontId="21" fillId="3" borderId="17" xfId="0" applyFont="1" applyFill="1" applyBorder="1" applyAlignment="1" applyProtection="1">
      <alignment horizontal="left" shrinkToFit="1"/>
      <protection hidden="1"/>
    </xf>
    <xf numFmtId="0" fontId="3" fillId="3" borderId="17" xfId="0" applyFont="1" applyFill="1" applyBorder="1" applyAlignment="1">
      <alignment/>
    </xf>
    <xf numFmtId="0" fontId="3" fillId="3" borderId="23" xfId="0" applyFont="1" applyFill="1" applyBorder="1" applyAlignment="1">
      <alignment/>
    </xf>
    <xf numFmtId="2" fontId="44" fillId="6" borderId="99" xfId="0" applyNumberFormat="1" applyFont="1" applyFill="1" applyBorder="1" applyAlignment="1" applyProtection="1">
      <alignment horizontal="left" vertical="center" shrinkToFit="1"/>
      <protection hidden="1"/>
    </xf>
    <xf numFmtId="0" fontId="44" fillId="6" borderId="15" xfId="0" applyFont="1" applyFill="1" applyBorder="1" applyAlignment="1" applyProtection="1">
      <alignment horizontal="left" vertical="center" shrinkToFit="1"/>
      <protection hidden="1"/>
    </xf>
    <xf numFmtId="0" fontId="44" fillId="6" borderId="100" xfId="0" applyFont="1" applyFill="1" applyBorder="1" applyAlignment="1" applyProtection="1">
      <alignment horizontal="left" vertical="center" shrinkToFit="1"/>
      <protection hidden="1"/>
    </xf>
    <xf numFmtId="0" fontId="44" fillId="6" borderId="67" xfId="0" applyFont="1" applyFill="1" applyBorder="1" applyAlignment="1" applyProtection="1">
      <alignment horizontal="left" vertical="center" shrinkToFit="1"/>
      <protection hidden="1"/>
    </xf>
    <xf numFmtId="0" fontId="44" fillId="6" borderId="17" xfId="0" applyFont="1" applyFill="1" applyBorder="1" applyAlignment="1" applyProtection="1">
      <alignment horizontal="left" vertical="center" shrinkToFit="1"/>
      <protection hidden="1"/>
    </xf>
    <xf numFmtId="0" fontId="44" fillId="6" borderId="23" xfId="0" applyFont="1" applyFill="1" applyBorder="1" applyAlignment="1" applyProtection="1">
      <alignment horizontal="left" vertical="center" shrinkToFit="1"/>
      <protection hidden="1"/>
    </xf>
    <xf numFmtId="2" fontId="22" fillId="7" borderId="79" xfId="0" applyNumberFormat="1" applyFont="1" applyFill="1" applyBorder="1" applyAlignment="1" applyProtection="1">
      <alignment horizontal="center"/>
      <protection hidden="1"/>
    </xf>
    <xf numFmtId="2" fontId="22" fillId="7" borderId="33" xfId="0" applyNumberFormat="1" applyFont="1" applyFill="1" applyBorder="1" applyAlignment="1" applyProtection="1">
      <alignment horizontal="center"/>
      <protection hidden="1"/>
    </xf>
    <xf numFmtId="0" fontId="18" fillId="7" borderId="101" xfId="0" applyFont="1" applyFill="1" applyBorder="1" applyAlignment="1" applyProtection="1">
      <alignment horizontal="center"/>
      <protection hidden="1"/>
    </xf>
    <xf numFmtId="0" fontId="21" fillId="5" borderId="17" xfId="0" applyFont="1" applyFill="1" applyBorder="1" applyAlignment="1" applyProtection="1">
      <alignment horizontal="left" shrinkToFit="1"/>
      <protection hidden="1"/>
    </xf>
    <xf numFmtId="0" fontId="3" fillId="5" borderId="17" xfId="0" applyFont="1" applyFill="1" applyBorder="1" applyAlignment="1">
      <alignment/>
    </xf>
    <xf numFmtId="0" fontId="3" fillId="5" borderId="23" xfId="0" applyFont="1" applyFill="1" applyBorder="1" applyAlignment="1">
      <alignment/>
    </xf>
    <xf numFmtId="0" fontId="32" fillId="3" borderId="68" xfId="0" applyFont="1" applyFill="1" applyBorder="1" applyAlignment="1" applyProtection="1">
      <alignment horizontal="center"/>
      <protection hidden="1"/>
    </xf>
    <xf numFmtId="0" fontId="32" fillId="3" borderId="0" xfId="0" applyFont="1" applyFill="1" applyBorder="1" applyAlignment="1" applyProtection="1">
      <alignment horizontal="center"/>
      <protection hidden="1"/>
    </xf>
    <xf numFmtId="0" fontId="10" fillId="3" borderId="102" xfId="0" applyFont="1" applyFill="1" applyBorder="1" applyAlignment="1" applyProtection="1">
      <alignment horizontal="center" wrapText="1"/>
      <protection hidden="1"/>
    </xf>
    <xf numFmtId="0" fontId="10" fillId="3" borderId="43" xfId="0" applyFont="1" applyFill="1" applyBorder="1" applyAlignment="1" applyProtection="1">
      <alignment horizontal="center" wrapText="1"/>
      <protection hidden="1"/>
    </xf>
    <xf numFmtId="0" fontId="10" fillId="3" borderId="90" xfId="0" applyFont="1" applyFill="1" applyBorder="1" applyAlignment="1" applyProtection="1">
      <alignment horizontal="center" wrapText="1"/>
      <protection hidden="1"/>
    </xf>
    <xf numFmtId="0" fontId="10" fillId="3" borderId="68" xfId="0" applyFont="1" applyFill="1" applyBorder="1" applyAlignment="1" applyProtection="1">
      <alignment horizontal="center" wrapText="1"/>
      <protection hidden="1"/>
    </xf>
    <xf numFmtId="0" fontId="10" fillId="3" borderId="0" xfId="0" applyFont="1" applyFill="1" applyBorder="1" applyAlignment="1" applyProtection="1">
      <alignment horizontal="center" wrapText="1"/>
      <protection hidden="1"/>
    </xf>
    <xf numFmtId="0" fontId="10" fillId="3" borderId="26" xfId="0" applyFont="1" applyFill="1" applyBorder="1" applyAlignment="1" applyProtection="1">
      <alignment horizontal="center" wrapText="1"/>
      <protection hidden="1"/>
    </xf>
    <xf numFmtId="0" fontId="10" fillId="3" borderId="103" xfId="0" applyFont="1" applyFill="1" applyBorder="1" applyAlignment="1" applyProtection="1">
      <alignment horizontal="center" wrapText="1"/>
      <protection hidden="1"/>
    </xf>
    <xf numFmtId="0" fontId="10" fillId="3" borderId="17" xfId="0" applyFont="1" applyFill="1" applyBorder="1" applyAlignment="1" applyProtection="1">
      <alignment horizontal="center" wrapText="1"/>
      <protection hidden="1"/>
    </xf>
    <xf numFmtId="0" fontId="10" fillId="3" borderId="104" xfId="0" applyFont="1" applyFill="1" applyBorder="1" applyAlignment="1" applyProtection="1">
      <alignment horizontal="center" wrapText="1"/>
      <protection hidden="1"/>
    </xf>
    <xf numFmtId="0" fontId="23" fillId="0" borderId="0" xfId="0" applyFont="1" applyBorder="1" applyAlignment="1" applyProtection="1">
      <alignment horizontal="center"/>
      <protection hidden="1"/>
    </xf>
    <xf numFmtId="179" fontId="23" fillId="3" borderId="105" xfId="0" applyNumberFormat="1" applyFont="1" applyFill="1" applyBorder="1" applyAlignment="1" applyProtection="1">
      <alignment horizontal="center"/>
      <protection hidden="1"/>
    </xf>
    <xf numFmtId="179" fontId="21" fillId="3" borderId="106" xfId="0" applyNumberFormat="1" applyFont="1" applyFill="1" applyBorder="1" applyAlignment="1">
      <alignment horizontal="right"/>
    </xf>
    <xf numFmtId="179" fontId="21" fillId="3" borderId="107" xfId="0" applyNumberFormat="1" applyFont="1" applyFill="1" applyBorder="1" applyAlignment="1">
      <alignment horizontal="right"/>
    </xf>
    <xf numFmtId="0" fontId="11" fillId="5" borderId="15" xfId="0" applyFont="1" applyFill="1" applyBorder="1" applyAlignment="1" applyProtection="1">
      <alignment horizontal="left"/>
      <protection hidden="1" locked="0"/>
    </xf>
    <xf numFmtId="0" fontId="11" fillId="5" borderId="100" xfId="0" applyFont="1" applyFill="1" applyBorder="1" applyAlignment="1" applyProtection="1">
      <alignment horizontal="left"/>
      <protection hidden="1" locked="0"/>
    </xf>
    <xf numFmtId="179" fontId="21" fillId="3" borderId="108" xfId="0" applyNumberFormat="1" applyFont="1" applyFill="1" applyBorder="1" applyAlignment="1" applyProtection="1">
      <alignment horizontal="right"/>
      <protection hidden="1"/>
    </xf>
    <xf numFmtId="179" fontId="21" fillId="3" borderId="105" xfId="0" applyNumberFormat="1" applyFont="1" applyFill="1" applyBorder="1" applyAlignment="1" applyProtection="1">
      <alignment horizontal="right"/>
      <protection hidden="1"/>
    </xf>
    <xf numFmtId="179" fontId="23" fillId="3" borderId="9" xfId="0" applyNumberFormat="1" applyFont="1" applyFill="1" applyBorder="1" applyAlignment="1">
      <alignment horizontal="center"/>
    </xf>
    <xf numFmtId="0" fontId="1" fillId="3" borderId="0" xfId="0" applyFont="1" applyFill="1" applyAlignment="1" applyProtection="1">
      <alignment horizontal="center"/>
      <protection hidden="1"/>
    </xf>
    <xf numFmtId="0" fontId="0" fillId="3" borderId="0" xfId="0" applyFill="1" applyAlignment="1" applyProtection="1">
      <alignment horizontal="center"/>
      <protection hidden="1"/>
    </xf>
    <xf numFmtId="0" fontId="18" fillId="3" borderId="95" xfId="0" applyFont="1" applyFill="1" applyBorder="1" applyAlignment="1" applyProtection="1">
      <alignment horizontal="center"/>
      <protection hidden="1"/>
    </xf>
    <xf numFmtId="0" fontId="18" fillId="3" borderId="109" xfId="0" applyFont="1" applyFill="1" applyBorder="1" applyAlignment="1" applyProtection="1">
      <alignment horizontal="center"/>
      <protection hidden="1"/>
    </xf>
    <xf numFmtId="0" fontId="11" fillId="5" borderId="27" xfId="0" applyFont="1" applyFill="1" applyBorder="1" applyAlignment="1" applyProtection="1">
      <alignment horizontal="center"/>
      <protection hidden="1" locked="0"/>
    </xf>
    <xf numFmtId="0" fontId="29" fillId="3" borderId="0" xfId="0" applyFont="1" applyFill="1" applyBorder="1" applyAlignment="1" applyProtection="1">
      <alignment horizontal="right"/>
      <protection hidden="1"/>
    </xf>
    <xf numFmtId="178" fontId="0" fillId="5" borderId="9" xfId="0" applyNumberFormat="1" applyFill="1" applyBorder="1" applyAlignment="1" applyProtection="1">
      <alignment horizontal="center"/>
      <protection hidden="1" locked="0"/>
    </xf>
    <xf numFmtId="178" fontId="0" fillId="5" borderId="36" xfId="0" applyNumberFormat="1" applyFill="1" applyBorder="1" applyAlignment="1" applyProtection="1">
      <alignment horizontal="center"/>
      <protection hidden="1" locked="0"/>
    </xf>
    <xf numFmtId="0" fontId="46" fillId="3" borderId="0" xfId="0" applyFont="1" applyFill="1" applyBorder="1" applyAlignment="1" applyProtection="1">
      <alignment horizontal="center"/>
      <protection hidden="1"/>
    </xf>
    <xf numFmtId="0" fontId="1" fillId="3" borderId="110" xfId="0" applyFont="1" applyFill="1" applyBorder="1" applyAlignment="1" applyProtection="1">
      <alignment horizontal="center"/>
      <protection hidden="1"/>
    </xf>
    <xf numFmtId="0" fontId="0" fillId="3" borderId="105" xfId="0" applyFill="1" applyBorder="1" applyAlignment="1" applyProtection="1">
      <alignment horizontal="center"/>
      <protection hidden="1"/>
    </xf>
    <xf numFmtId="0" fontId="21" fillId="3" borderId="0" xfId="0" applyFont="1" applyFill="1" applyBorder="1" applyAlignment="1" applyProtection="1">
      <alignment horizontal="center" wrapText="1"/>
      <protection hidden="1"/>
    </xf>
    <xf numFmtId="0" fontId="21" fillId="3" borderId="0" xfId="0" applyFont="1" applyFill="1" applyBorder="1" applyAlignment="1" applyProtection="1">
      <alignment horizontal="center"/>
      <protection hidden="1"/>
    </xf>
    <xf numFmtId="0" fontId="3" fillId="3" borderId="58" xfId="0" applyFont="1" applyFill="1" applyBorder="1" applyAlignment="1" applyProtection="1">
      <alignment horizontal="center"/>
      <protection hidden="1"/>
    </xf>
    <xf numFmtId="0" fontId="3" fillId="3" borderId="111" xfId="0" applyFont="1" applyFill="1" applyBorder="1" applyAlignment="1" applyProtection="1">
      <alignment horizontal="center"/>
      <protection hidden="1"/>
    </xf>
    <xf numFmtId="179" fontId="21" fillId="3" borderId="24" xfId="0" applyNumberFormat="1" applyFont="1" applyFill="1" applyBorder="1" applyAlignment="1">
      <alignment horizontal="right"/>
    </xf>
    <xf numFmtId="179" fontId="21" fillId="3" borderId="9" xfId="0" applyNumberFormat="1" applyFont="1" applyFill="1" applyBorder="1" applyAlignment="1">
      <alignment horizontal="right"/>
    </xf>
    <xf numFmtId="179" fontId="21" fillId="3" borderId="112" xfId="0" applyNumberFormat="1" applyFont="1" applyFill="1" applyBorder="1" applyAlignment="1">
      <alignment horizontal="right"/>
    </xf>
    <xf numFmtId="179" fontId="21" fillId="3" borderId="113" xfId="0" applyNumberFormat="1" applyFont="1" applyFill="1" applyBorder="1" applyAlignment="1">
      <alignment horizontal="right"/>
    </xf>
    <xf numFmtId="179" fontId="23" fillId="3" borderId="107" xfId="0" applyNumberFormat="1" applyFont="1" applyFill="1" applyBorder="1" applyAlignment="1">
      <alignment horizontal="center"/>
    </xf>
    <xf numFmtId="179" fontId="23" fillId="3" borderId="113" xfId="0" applyNumberFormat="1" applyFont="1" applyFill="1" applyBorder="1" applyAlignment="1">
      <alignment horizontal="center"/>
    </xf>
    <xf numFmtId="0" fontId="34" fillId="3" borderId="0" xfId="0" applyFont="1" applyFill="1" applyAlignment="1" applyProtection="1">
      <alignment horizontal="right" shrinkToFit="1"/>
      <protection hidden="1"/>
    </xf>
    <xf numFmtId="178" fontId="0" fillId="5" borderId="113" xfId="0" applyNumberFormat="1" applyFill="1" applyBorder="1" applyAlignment="1" applyProtection="1">
      <alignment horizontal="center"/>
      <protection hidden="1" locked="0"/>
    </xf>
    <xf numFmtId="178" fontId="0" fillId="5" borderId="114" xfId="0" applyNumberFormat="1" applyFill="1" applyBorder="1" applyAlignment="1" applyProtection="1">
      <alignment horizontal="center"/>
      <protection hidden="1" locked="0"/>
    </xf>
    <xf numFmtId="179" fontId="23" fillId="3" borderId="0" xfId="0" applyNumberFormat="1" applyFont="1" applyFill="1" applyBorder="1" applyAlignment="1" applyProtection="1">
      <alignment horizontal="center"/>
      <protection hidden="1"/>
    </xf>
    <xf numFmtId="0" fontId="35" fillId="3" borderId="88" xfId="0" applyFont="1" applyFill="1" applyBorder="1" applyAlignment="1" applyProtection="1">
      <alignment horizontal="center" vertical="center"/>
      <protection hidden="1"/>
    </xf>
    <xf numFmtId="0" fontId="35" fillId="3" borderId="89" xfId="0" applyFont="1" applyFill="1" applyBorder="1" applyAlignment="1" applyProtection="1">
      <alignment horizontal="center" vertical="center"/>
      <protection hidden="1"/>
    </xf>
    <xf numFmtId="0" fontId="35" fillId="3" borderId="115" xfId="0" applyFont="1" applyFill="1" applyBorder="1" applyAlignment="1" applyProtection="1">
      <alignment horizontal="center" vertical="center"/>
      <protection hidden="1"/>
    </xf>
    <xf numFmtId="0" fontId="35" fillId="3" borderId="105" xfId="0" applyFont="1" applyFill="1" applyBorder="1" applyAlignment="1" applyProtection="1">
      <alignment horizontal="center" vertical="center"/>
      <protection hidden="1"/>
    </xf>
    <xf numFmtId="0" fontId="1" fillId="8" borderId="68" xfId="0" applyFont="1" applyFill="1" applyBorder="1" applyAlignment="1" applyProtection="1">
      <alignment horizontal="center"/>
      <protection hidden="1"/>
    </xf>
    <xf numFmtId="0" fontId="1" fillId="8" borderId="0" xfId="0" applyFont="1" applyFill="1" applyBorder="1" applyAlignment="1" applyProtection="1">
      <alignment horizontal="center"/>
      <protection hidden="1"/>
    </xf>
    <xf numFmtId="0" fontId="1" fillId="8" borderId="26" xfId="0" applyFont="1" applyFill="1" applyBorder="1" applyAlignment="1" applyProtection="1">
      <alignment horizontal="center"/>
      <protection hidden="1"/>
    </xf>
    <xf numFmtId="0" fontId="24" fillId="8" borderId="0" xfId="0" applyFont="1" applyFill="1" applyBorder="1" applyAlignment="1" applyProtection="1">
      <alignment horizontal="center"/>
      <protection hidden="1"/>
    </xf>
    <xf numFmtId="0" fontId="24" fillId="8" borderId="26" xfId="0" applyFont="1" applyFill="1" applyBorder="1" applyAlignment="1" applyProtection="1">
      <alignment horizontal="center"/>
      <protection hidden="1"/>
    </xf>
    <xf numFmtId="179" fontId="3" fillId="3" borderId="105" xfId="0" applyNumberFormat="1" applyFont="1" applyFill="1" applyBorder="1" applyAlignment="1" applyProtection="1">
      <alignment horizontal="center"/>
      <protection hidden="1"/>
    </xf>
    <xf numFmtId="179" fontId="3" fillId="3" borderId="116" xfId="0" applyNumberFormat="1" applyFont="1" applyFill="1" applyBorder="1" applyAlignment="1" applyProtection="1">
      <alignment horizontal="center"/>
      <protection hidden="1"/>
    </xf>
    <xf numFmtId="0" fontId="33" fillId="3" borderId="0" xfId="0" applyFont="1" applyFill="1" applyAlignment="1" applyProtection="1">
      <alignment horizontal="left" shrinkToFit="1"/>
      <protection hidden="1"/>
    </xf>
    <xf numFmtId="178" fontId="0" fillId="5" borderId="107" xfId="0" applyNumberFormat="1" applyFill="1" applyBorder="1" applyAlignment="1" applyProtection="1">
      <alignment horizontal="center"/>
      <protection hidden="1" locked="0"/>
    </xf>
    <xf numFmtId="178" fontId="0" fillId="5" borderId="117" xfId="0" applyNumberFormat="1" applyFill="1" applyBorder="1" applyAlignment="1" applyProtection="1">
      <alignment horizontal="center"/>
      <protection hidden="1" locked="0"/>
    </xf>
    <xf numFmtId="0" fontId="36" fillId="3" borderId="0" xfId="0" applyFont="1" applyFill="1" applyAlignment="1" applyProtection="1">
      <alignment horizontal="center"/>
      <protection hidden="1"/>
    </xf>
    <xf numFmtId="179" fontId="21" fillId="3" borderId="68" xfId="0" applyNumberFormat="1" applyFont="1" applyFill="1" applyBorder="1" applyAlignment="1" applyProtection="1">
      <alignment horizontal="right"/>
      <protection hidden="1"/>
    </xf>
    <xf numFmtId="179" fontId="21" fillId="3" borderId="0" xfId="0" applyNumberFormat="1" applyFont="1" applyFill="1" applyBorder="1" applyAlignment="1" applyProtection="1">
      <alignment horizontal="right"/>
      <protection hidden="1"/>
    </xf>
    <xf numFmtId="179" fontId="3" fillId="3" borderId="0" xfId="0" applyNumberFormat="1" applyFont="1" applyFill="1" applyBorder="1" applyAlignment="1" applyProtection="1">
      <alignment horizontal="center"/>
      <protection hidden="1"/>
    </xf>
    <xf numFmtId="179" fontId="3" fillId="3" borderId="26" xfId="0" applyNumberFormat="1" applyFont="1" applyFill="1" applyBorder="1" applyAlignment="1" applyProtection="1">
      <alignment horizontal="center"/>
      <protection hidden="1"/>
    </xf>
    <xf numFmtId="0" fontId="19" fillId="3" borderId="58" xfId="0" applyFont="1" applyFill="1" applyBorder="1" applyAlignment="1" applyProtection="1">
      <alignment horizontal="center"/>
      <protection hidden="1"/>
    </xf>
    <xf numFmtId="0" fontId="19" fillId="3" borderId="43" xfId="0" applyFont="1" applyFill="1" applyBorder="1" applyAlignment="1" applyProtection="1">
      <alignment horizontal="center"/>
      <protection hidden="1"/>
    </xf>
    <xf numFmtId="2" fontId="0" fillId="3" borderId="43" xfId="0" applyNumberFormat="1" applyFont="1" applyFill="1" applyBorder="1" applyAlignment="1" applyProtection="1">
      <alignment horizontal="center" shrinkToFit="1"/>
      <protection hidden="1"/>
    </xf>
    <xf numFmtId="2" fontId="0" fillId="3" borderId="49" xfId="0" applyNumberFormat="1" applyFont="1" applyFill="1" applyBorder="1" applyAlignment="1" applyProtection="1">
      <alignment horizontal="center" shrinkToFit="1"/>
      <protection hidden="1"/>
    </xf>
    <xf numFmtId="2" fontId="22" fillId="7" borderId="82" xfId="0" applyNumberFormat="1" applyFont="1" applyFill="1" applyBorder="1" applyAlignment="1" applyProtection="1">
      <alignment horizontal="center"/>
      <protection hidden="1"/>
    </xf>
    <xf numFmtId="2" fontId="22" fillId="7" borderId="81" xfId="0" applyNumberFormat="1" applyFont="1" applyFill="1" applyBorder="1" applyAlignment="1" applyProtection="1">
      <alignment horizontal="center"/>
      <protection hidden="1"/>
    </xf>
    <xf numFmtId="2" fontId="18" fillId="3" borderId="76" xfId="0" applyNumberFormat="1" applyFont="1" applyFill="1" applyBorder="1" applyAlignment="1" applyProtection="1">
      <alignment horizontal="center" shrinkToFit="1"/>
      <protection hidden="1"/>
    </xf>
    <xf numFmtId="2" fontId="18" fillId="3" borderId="85" xfId="0" applyNumberFormat="1" applyFont="1" applyFill="1" applyBorder="1" applyAlignment="1" applyProtection="1">
      <alignment horizontal="center" shrinkToFit="1"/>
      <protection hidden="1"/>
    </xf>
    <xf numFmtId="2" fontId="18" fillId="3" borderId="13" xfId="0" applyNumberFormat="1" applyFont="1" applyFill="1" applyBorder="1" applyAlignment="1" applyProtection="1">
      <alignment horizontal="center"/>
      <protection hidden="1"/>
    </xf>
    <xf numFmtId="2" fontId="18" fillId="3" borderId="0" xfId="0" applyNumberFormat="1" applyFont="1" applyFill="1" applyBorder="1" applyAlignment="1" applyProtection="1">
      <alignment horizontal="center"/>
      <protection hidden="1"/>
    </xf>
    <xf numFmtId="2" fontId="0" fillId="3" borderId="27" xfId="0" applyNumberFormat="1" applyFont="1" applyFill="1" applyBorder="1" applyAlignment="1" applyProtection="1">
      <alignment horizontal="center" shrinkToFit="1"/>
      <protection hidden="1"/>
    </xf>
    <xf numFmtId="2" fontId="0" fillId="3" borderId="118" xfId="0" applyNumberFormat="1" applyFont="1" applyFill="1" applyBorder="1" applyAlignment="1" applyProtection="1">
      <alignment horizontal="center" shrinkToFit="1"/>
      <protection hidden="1"/>
    </xf>
    <xf numFmtId="0" fontId="1" fillId="3" borderId="0" xfId="0" applyFont="1" applyFill="1" applyAlignment="1" applyProtection="1">
      <alignment horizontal="left"/>
      <protection hidden="1"/>
    </xf>
    <xf numFmtId="0" fontId="15" fillId="3" borderId="0" xfId="0" applyFont="1" applyFill="1" applyAlignment="1" applyProtection="1">
      <alignment horizontal="center"/>
      <protection hidden="1"/>
    </xf>
    <xf numFmtId="0" fontId="1" fillId="3" borderId="29" xfId="0" applyFont="1" applyFill="1" applyBorder="1" applyAlignment="1" applyProtection="1">
      <alignment horizontal="center"/>
      <protection hidden="1" locked="0"/>
    </xf>
    <xf numFmtId="0" fontId="1" fillId="3" borderId="0" xfId="0" applyFont="1" applyFill="1" applyBorder="1" applyAlignment="1" applyProtection="1">
      <alignment horizontal="center"/>
      <protection hidden="1" locked="0"/>
    </xf>
    <xf numFmtId="0" fontId="1" fillId="3" borderId="2" xfId="0" applyFont="1" applyFill="1" applyBorder="1" applyAlignment="1" applyProtection="1">
      <alignment horizontal="center"/>
      <protection hidden="1" locked="0"/>
    </xf>
    <xf numFmtId="0" fontId="20" fillId="5" borderId="119" xfId="0" applyFont="1" applyFill="1" applyBorder="1" applyAlignment="1" applyProtection="1">
      <alignment horizontal="left"/>
      <protection locked="0"/>
    </xf>
    <xf numFmtId="0" fontId="20" fillId="5" borderId="42" xfId="0" applyFont="1" applyFill="1" applyBorder="1" applyAlignment="1" applyProtection="1">
      <alignment horizontal="left"/>
      <protection locked="0"/>
    </xf>
    <xf numFmtId="0" fontId="20" fillId="5" borderId="120" xfId="0" applyFont="1" applyFill="1" applyBorder="1" applyAlignment="1" applyProtection="1">
      <alignment horizontal="left"/>
      <protection locked="0"/>
    </xf>
    <xf numFmtId="2" fontId="18" fillId="3" borderId="121" xfId="0" applyNumberFormat="1" applyFont="1" applyFill="1" applyBorder="1" applyAlignment="1" applyProtection="1">
      <alignment horizontal="center" textRotation="90"/>
      <protection hidden="1"/>
    </xf>
    <xf numFmtId="2" fontId="18" fillId="3" borderId="91" xfId="0" applyNumberFormat="1" applyFont="1" applyFill="1" applyBorder="1" applyAlignment="1" applyProtection="1">
      <alignment horizontal="center" textRotation="90"/>
      <protection hidden="1"/>
    </xf>
    <xf numFmtId="2" fontId="22" fillId="3" borderId="122" xfId="0" applyNumberFormat="1" applyFont="1" applyFill="1" applyBorder="1" applyAlignment="1" applyProtection="1">
      <alignment horizontal="left" shrinkToFit="1"/>
      <protection hidden="1"/>
    </xf>
    <xf numFmtId="2" fontId="22" fillId="3" borderId="81" xfId="0" applyNumberFormat="1" applyFont="1" applyFill="1" applyBorder="1" applyAlignment="1" applyProtection="1">
      <alignment horizontal="left" shrinkToFit="1"/>
      <protection hidden="1"/>
    </xf>
    <xf numFmtId="2" fontId="18" fillId="3" borderId="82" xfId="0" applyNumberFormat="1" applyFont="1" applyFill="1" applyBorder="1" applyAlignment="1" applyProtection="1">
      <alignment horizontal="left" shrinkToFit="1"/>
      <protection hidden="1"/>
    </xf>
    <xf numFmtId="2" fontId="18" fillId="3" borderId="123" xfId="0" applyNumberFormat="1" applyFont="1" applyFill="1" applyBorder="1" applyAlignment="1" applyProtection="1">
      <alignment horizontal="left" shrinkToFit="1"/>
      <protection hidden="1"/>
    </xf>
    <xf numFmtId="194" fontId="18" fillId="3" borderId="27" xfId="0" applyNumberFormat="1" applyFont="1" applyFill="1" applyBorder="1" applyAlignment="1" applyProtection="1">
      <alignment shrinkToFit="1"/>
      <protection hidden="1"/>
    </xf>
    <xf numFmtId="193" fontId="18" fillId="3" borderId="27" xfId="0" applyNumberFormat="1" applyFont="1" applyFill="1" applyBorder="1" applyAlignment="1" applyProtection="1">
      <alignment horizontal="left" shrinkToFit="1"/>
      <protection hidden="1"/>
    </xf>
    <xf numFmtId="0" fontId="3" fillId="3" borderId="27" xfId="0" applyFont="1" applyFill="1" applyBorder="1" applyAlignment="1" applyProtection="1">
      <alignment horizontal="right" shrinkToFit="1"/>
      <protection hidden="1"/>
    </xf>
    <xf numFmtId="0" fontId="20" fillId="5" borderId="61" xfId="0" applyFont="1" applyFill="1" applyBorder="1" applyAlignment="1" applyProtection="1">
      <alignment horizontal="left"/>
      <protection locked="0"/>
    </xf>
    <xf numFmtId="0" fontId="20" fillId="5" borderId="9" xfId="0" applyFont="1" applyFill="1" applyBorder="1" applyAlignment="1" applyProtection="1">
      <alignment horizontal="left"/>
      <protection locked="0"/>
    </xf>
    <xf numFmtId="0" fontId="20" fillId="5" borderId="124" xfId="0" applyFont="1" applyFill="1" applyBorder="1" applyAlignment="1" applyProtection="1">
      <alignment horizontal="left"/>
      <protection locked="0"/>
    </xf>
    <xf numFmtId="0" fontId="1" fillId="3" borderId="125" xfId="0" applyFont="1" applyFill="1" applyBorder="1" applyAlignment="1" applyProtection="1">
      <alignment horizontal="center" vertical="top" wrapText="1"/>
      <protection hidden="1"/>
    </xf>
    <xf numFmtId="0" fontId="1" fillId="3" borderId="31" xfId="0" applyFont="1" applyFill="1" applyBorder="1" applyAlignment="1" applyProtection="1">
      <alignment horizontal="center" vertical="top" wrapText="1"/>
      <protection hidden="1"/>
    </xf>
    <xf numFmtId="0" fontId="1" fillId="3" borderId="7" xfId="0" applyFont="1" applyFill="1" applyBorder="1" applyAlignment="1" applyProtection="1">
      <alignment horizontal="center" vertical="top" wrapText="1"/>
      <protection hidden="1"/>
    </xf>
    <xf numFmtId="0" fontId="1" fillId="3" borderId="9" xfId="0" applyFont="1" applyFill="1" applyBorder="1" applyAlignment="1" applyProtection="1">
      <alignment horizontal="center" vertical="top" wrapText="1"/>
      <protection hidden="1"/>
    </xf>
    <xf numFmtId="0" fontId="1" fillId="3" borderId="126" xfId="0" applyFont="1" applyFill="1" applyBorder="1" applyAlignment="1" applyProtection="1">
      <alignment horizontal="center" vertical="top" wrapText="1"/>
      <protection hidden="1"/>
    </xf>
    <xf numFmtId="0" fontId="1" fillId="3" borderId="42" xfId="0" applyFont="1" applyFill="1" applyBorder="1" applyAlignment="1" applyProtection="1">
      <alignment horizontal="center" vertical="top" wrapText="1"/>
      <protection hidden="1"/>
    </xf>
    <xf numFmtId="0" fontId="1" fillId="3" borderId="127" xfId="0" applyFont="1" applyFill="1" applyBorder="1" applyAlignment="1" applyProtection="1">
      <alignment wrapText="1"/>
      <protection hidden="1"/>
    </xf>
    <xf numFmtId="0" fontId="1" fillId="3" borderId="111" xfId="0" applyFont="1" applyFill="1" applyBorder="1" applyAlignment="1" applyProtection="1">
      <alignment wrapText="1"/>
      <protection hidden="1"/>
    </xf>
    <xf numFmtId="0" fontId="20" fillId="5" borderId="128" xfId="0" applyFont="1" applyFill="1" applyBorder="1" applyAlignment="1" applyProtection="1">
      <alignment horizontal="left"/>
      <protection locked="0"/>
    </xf>
    <xf numFmtId="0" fontId="20" fillId="5" borderId="5" xfId="0" applyFont="1" applyFill="1" applyBorder="1" applyAlignment="1" applyProtection="1">
      <alignment horizontal="left"/>
      <protection locked="0"/>
    </xf>
    <xf numFmtId="0" fontId="20" fillId="5" borderId="129" xfId="0" applyFont="1" applyFill="1" applyBorder="1" applyAlignment="1" applyProtection="1">
      <alignment horizontal="left"/>
      <protection locked="0"/>
    </xf>
    <xf numFmtId="0" fontId="35" fillId="3" borderId="29" xfId="0" applyFont="1" applyFill="1" applyBorder="1" applyAlignment="1" applyProtection="1">
      <alignment horizontal="right"/>
      <protection hidden="1"/>
    </xf>
    <xf numFmtId="0" fontId="38" fillId="3" borderId="0" xfId="0" applyFont="1" applyFill="1" applyBorder="1" applyAlignment="1">
      <alignment/>
    </xf>
    <xf numFmtId="178" fontId="35" fillId="3" borderId="0" xfId="0" applyNumberFormat="1" applyFont="1" applyFill="1" applyBorder="1" applyAlignment="1" applyProtection="1">
      <alignment horizontal="right" shrinkToFit="1"/>
      <protection hidden="1"/>
    </xf>
    <xf numFmtId="178" fontId="38" fillId="3" borderId="0" xfId="0" applyNumberFormat="1" applyFont="1" applyFill="1" applyBorder="1" applyAlignment="1">
      <alignment/>
    </xf>
    <xf numFmtId="0" fontId="18" fillId="3" borderId="0" xfId="0" applyFont="1" applyFill="1" applyBorder="1" applyAlignment="1" applyProtection="1">
      <alignment horizontal="right"/>
      <protection hidden="1"/>
    </xf>
    <xf numFmtId="0" fontId="18" fillId="3" borderId="26" xfId="0" applyFont="1" applyFill="1" applyBorder="1" applyAlignment="1" applyProtection="1">
      <alignment horizontal="right"/>
      <protection hidden="1"/>
    </xf>
    <xf numFmtId="0" fontId="35" fillId="3" borderId="68" xfId="0" applyNumberFormat="1" applyFont="1" applyFill="1" applyBorder="1" applyAlignment="1" applyProtection="1">
      <alignment horizontal="right" shrinkToFit="1"/>
      <protection hidden="1"/>
    </xf>
    <xf numFmtId="0" fontId="35" fillId="3" borderId="0" xfId="0" applyNumberFormat="1" applyFont="1" applyFill="1" applyBorder="1" applyAlignment="1" applyProtection="1">
      <alignment horizontal="right" shrinkToFit="1"/>
      <protection hidden="1"/>
    </xf>
    <xf numFmtId="0" fontId="35" fillId="3" borderId="2" xfId="0" applyNumberFormat="1" applyFont="1" applyFill="1" applyBorder="1" applyAlignment="1" applyProtection="1">
      <alignment horizontal="right" shrinkToFit="1"/>
      <protection hidden="1"/>
    </xf>
    <xf numFmtId="0" fontId="35" fillId="3" borderId="130" xfId="0" applyFont="1" applyFill="1" applyBorder="1" applyAlignment="1" applyProtection="1">
      <alignment horizontal="right"/>
      <protection hidden="1"/>
    </xf>
    <xf numFmtId="0" fontId="35" fillId="3" borderId="105" xfId="0" applyFont="1" applyFill="1" applyBorder="1" applyAlignment="1" applyProtection="1">
      <alignment horizontal="right"/>
      <protection hidden="1"/>
    </xf>
    <xf numFmtId="178" fontId="35" fillId="3" borderId="105" xfId="0" applyNumberFormat="1" applyFont="1" applyFill="1" applyBorder="1" applyAlignment="1" applyProtection="1">
      <alignment horizontal="right" shrinkToFit="1"/>
      <protection hidden="1"/>
    </xf>
    <xf numFmtId="205" fontId="35" fillId="3" borderId="0" xfId="0" applyNumberFormat="1" applyFont="1" applyFill="1" applyBorder="1" applyAlignment="1" applyProtection="1">
      <alignment horizontal="left" shrinkToFit="1"/>
      <protection hidden="1"/>
    </xf>
    <xf numFmtId="2" fontId="35" fillId="0" borderId="68" xfId="0" applyNumberFormat="1" applyFont="1" applyBorder="1" applyAlignment="1" applyProtection="1">
      <alignment horizontal="right" shrinkToFit="1"/>
      <protection hidden="1"/>
    </xf>
    <xf numFmtId="2" fontId="35" fillId="0" borderId="0" xfId="0" applyNumberFormat="1" applyFont="1" applyBorder="1" applyAlignment="1" applyProtection="1">
      <alignment horizontal="right" shrinkToFit="1"/>
      <protection hidden="1"/>
    </xf>
    <xf numFmtId="2" fontId="18" fillId="3" borderId="16" xfId="0" applyNumberFormat="1" applyFont="1" applyFill="1" applyBorder="1" applyAlignment="1" applyProtection="1">
      <alignment horizontal="center" textRotation="90"/>
      <protection hidden="1"/>
    </xf>
    <xf numFmtId="194" fontId="22" fillId="3" borderId="68" xfId="0" applyNumberFormat="1" applyFont="1" applyFill="1" applyBorder="1" applyAlignment="1" applyProtection="1">
      <alignment horizontal="right" shrinkToFit="1"/>
      <protection hidden="1"/>
    </xf>
    <xf numFmtId="194" fontId="22" fillId="3" borderId="16" xfId="0" applyNumberFormat="1" applyFont="1" applyFill="1" applyBorder="1" applyAlignment="1" applyProtection="1">
      <alignment horizontal="right" shrinkToFit="1"/>
      <protection hidden="1"/>
    </xf>
    <xf numFmtId="0" fontId="20" fillId="3" borderId="0" xfId="0" applyFont="1" applyFill="1" applyBorder="1" applyAlignment="1" applyProtection="1">
      <alignment horizontal="center" shrinkToFit="1"/>
      <protection hidden="1"/>
    </xf>
    <xf numFmtId="192" fontId="43" fillId="3" borderId="0" xfId="0" applyNumberFormat="1" applyFont="1" applyFill="1" applyBorder="1" applyAlignment="1" applyProtection="1">
      <alignment horizontal="left"/>
      <protection hidden="1"/>
    </xf>
    <xf numFmtId="2" fontId="18" fillId="3" borderId="0" xfId="0" applyNumberFormat="1" applyFont="1" applyFill="1" applyBorder="1" applyAlignment="1" applyProtection="1">
      <alignment horizontal="center" textRotation="90"/>
      <protection hidden="1"/>
    </xf>
    <xf numFmtId="177" fontId="20" fillId="9" borderId="131" xfId="0" applyNumberFormat="1" applyFont="1" applyFill="1" applyBorder="1" applyAlignment="1" applyProtection="1">
      <alignment horizontal="center"/>
      <protection hidden="1"/>
    </xf>
    <xf numFmtId="177" fontId="20" fillId="9" borderId="15" xfId="0" applyNumberFormat="1" applyFont="1" applyFill="1" applyBorder="1" applyAlignment="1" applyProtection="1">
      <alignment horizontal="center"/>
      <protection hidden="1"/>
    </xf>
    <xf numFmtId="177" fontId="20" fillId="10" borderId="68" xfId="0" applyNumberFormat="1" applyFont="1" applyFill="1" applyBorder="1" applyAlignment="1" applyProtection="1">
      <alignment horizontal="center"/>
      <protection hidden="1"/>
    </xf>
    <xf numFmtId="177" fontId="20" fillId="10" borderId="0" xfId="0" applyNumberFormat="1" applyFont="1" applyFill="1" applyBorder="1" applyAlignment="1" applyProtection="1">
      <alignment horizontal="center"/>
      <protection hidden="1"/>
    </xf>
    <xf numFmtId="0" fontId="41" fillId="3" borderId="29" xfId="0" applyFont="1" applyFill="1" applyBorder="1" applyAlignment="1" applyProtection="1">
      <alignment horizontal="right"/>
      <protection hidden="1"/>
    </xf>
    <xf numFmtId="0" fontId="41" fillId="3" borderId="0" xfId="0" applyFont="1" applyFill="1" applyBorder="1" applyAlignment="1" applyProtection="1">
      <alignment horizontal="right"/>
      <protection hidden="1"/>
    </xf>
    <xf numFmtId="0" fontId="41" fillId="3" borderId="0" xfId="0" applyFont="1" applyFill="1" applyBorder="1" applyAlignment="1" applyProtection="1">
      <alignment horizontal="left"/>
      <protection hidden="1"/>
    </xf>
    <xf numFmtId="182" fontId="1" fillId="3" borderId="29" xfId="0" applyNumberFormat="1" applyFont="1" applyFill="1" applyBorder="1" applyAlignment="1" applyProtection="1">
      <alignment horizontal="center" shrinkToFit="1"/>
      <protection hidden="1"/>
    </xf>
    <xf numFmtId="0" fontId="0" fillId="0" borderId="0" xfId="0" applyFont="1" applyAlignment="1">
      <alignment/>
    </xf>
    <xf numFmtId="0" fontId="35" fillId="5" borderId="132" xfId="0" applyFont="1" applyFill="1" applyBorder="1" applyAlignment="1" applyProtection="1">
      <alignment horizontal="center"/>
      <protection hidden="1" locked="0"/>
    </xf>
    <xf numFmtId="0" fontId="35" fillId="5" borderId="133" xfId="0" applyFont="1" applyFill="1" applyBorder="1" applyAlignment="1" applyProtection="1">
      <alignment horizontal="center"/>
      <protection hidden="1" locked="0"/>
    </xf>
    <xf numFmtId="0" fontId="20" fillId="9" borderId="15" xfId="0" applyFont="1" applyFill="1" applyBorder="1" applyAlignment="1" applyProtection="1">
      <alignment horizontal="right"/>
      <protection hidden="1"/>
    </xf>
    <xf numFmtId="0" fontId="20" fillId="10" borderId="0" xfId="0" applyFont="1" applyFill="1" applyBorder="1" applyAlignment="1" applyProtection="1">
      <alignment horizontal="right"/>
      <protection hidden="1"/>
    </xf>
    <xf numFmtId="0" fontId="6" fillId="3" borderId="99" xfId="0" applyFont="1" applyFill="1" applyBorder="1" applyAlignment="1" applyProtection="1">
      <alignment horizontal="center" vertical="center" shrinkToFit="1"/>
      <protection hidden="1"/>
    </xf>
    <xf numFmtId="0" fontId="6" fillId="3" borderId="15" xfId="0" applyFont="1" applyFill="1" applyBorder="1" applyAlignment="1" applyProtection="1">
      <alignment horizontal="center" vertical="center" shrinkToFit="1"/>
      <protection hidden="1"/>
    </xf>
    <xf numFmtId="0" fontId="6" fillId="3" borderId="29" xfId="0" applyFont="1" applyFill="1" applyBorder="1" applyAlignment="1" applyProtection="1">
      <alignment horizontal="center" vertical="center" shrinkToFit="1"/>
      <protection hidden="1"/>
    </xf>
    <xf numFmtId="0" fontId="6" fillId="3" borderId="0" xfId="0" applyFont="1" applyFill="1" applyBorder="1" applyAlignment="1" applyProtection="1">
      <alignment horizontal="center" vertical="center" shrinkToFit="1"/>
      <protection hidden="1"/>
    </xf>
    <xf numFmtId="0" fontId="9" fillId="0" borderId="134" xfId="18" applyFont="1" applyBorder="1" applyAlignment="1" applyProtection="1">
      <alignment horizontal="left"/>
      <protection hidden="1"/>
    </xf>
    <xf numFmtId="0" fontId="9" fillId="0" borderId="135" xfId="18" applyFont="1" applyBorder="1" applyAlignment="1" applyProtection="1">
      <alignment horizontal="left"/>
      <protection hidden="1"/>
    </xf>
    <xf numFmtId="0" fontId="9" fillId="0" borderId="136" xfId="18" applyFont="1" applyBorder="1" applyAlignment="1" applyProtection="1">
      <alignment horizontal="left"/>
      <protection hidden="1"/>
    </xf>
    <xf numFmtId="0" fontId="51" fillId="0" borderId="137" xfId="0" applyFont="1" applyBorder="1" applyAlignment="1" applyProtection="1">
      <alignment horizontal="center" wrapText="1"/>
      <protection hidden="1"/>
    </xf>
    <xf numFmtId="0" fontId="51" fillId="0" borderId="93" xfId="0" applyFont="1" applyBorder="1" applyAlignment="1" applyProtection="1">
      <alignment horizontal="center" wrapText="1"/>
      <protection hidden="1"/>
    </xf>
    <xf numFmtId="0" fontId="40" fillId="3" borderId="0" xfId="0" applyFont="1" applyFill="1" applyBorder="1" applyAlignment="1" applyProtection="1">
      <alignment horizontal="center"/>
      <protection hidden="1"/>
    </xf>
    <xf numFmtId="0" fontId="0" fillId="3" borderId="16" xfId="0" applyFill="1" applyBorder="1" applyAlignment="1" applyProtection="1">
      <alignment horizontal="center"/>
      <protection hidden="1"/>
    </xf>
    <xf numFmtId="0" fontId="0" fillId="3" borderId="13" xfId="0" applyFill="1" applyBorder="1" applyAlignment="1" applyProtection="1">
      <alignment horizontal="center"/>
      <protection hidden="1"/>
    </xf>
    <xf numFmtId="2" fontId="14" fillId="3" borderId="0" xfId="0" applyNumberFormat="1" applyFont="1" applyFill="1" applyBorder="1" applyAlignment="1" applyProtection="1">
      <alignment horizontal="left"/>
      <protection hidden="1"/>
    </xf>
    <xf numFmtId="2" fontId="14" fillId="3" borderId="2" xfId="0" applyNumberFormat="1" applyFont="1" applyFill="1" applyBorder="1" applyAlignment="1" applyProtection="1">
      <alignment horizontal="left"/>
      <protection hidden="1"/>
    </xf>
    <xf numFmtId="0" fontId="0" fillId="3" borderId="29" xfId="0" applyFill="1" applyBorder="1" applyAlignment="1" applyProtection="1">
      <alignment horizontal="center" shrinkToFit="1"/>
      <protection hidden="1"/>
    </xf>
    <xf numFmtId="0" fontId="0" fillId="3" borderId="0" xfId="0" applyFill="1" applyBorder="1" applyAlignment="1" applyProtection="1">
      <alignment horizontal="center" shrinkToFit="1"/>
      <protection hidden="1"/>
    </xf>
    <xf numFmtId="0" fontId="3" fillId="3" borderId="102" xfId="0" applyFont="1" applyFill="1" applyBorder="1" applyAlignment="1" applyProtection="1">
      <alignment horizontal="center" textRotation="90"/>
      <protection hidden="1"/>
    </xf>
    <xf numFmtId="0" fontId="3" fillId="3" borderId="68" xfId="0" applyFont="1" applyFill="1" applyBorder="1" applyAlignment="1" applyProtection="1">
      <alignment horizontal="center" textRotation="90"/>
      <protection hidden="1"/>
    </xf>
    <xf numFmtId="0" fontId="3" fillId="3" borderId="30" xfId="0" applyFont="1" applyFill="1" applyBorder="1" applyAlignment="1" applyProtection="1">
      <alignment horizontal="center" textRotation="90"/>
      <protection hidden="1"/>
    </xf>
    <xf numFmtId="0" fontId="1" fillId="3" borderId="102" xfId="0" applyFont="1" applyFill="1" applyBorder="1" applyAlignment="1" applyProtection="1">
      <alignment horizontal="center"/>
      <protection hidden="1"/>
    </xf>
    <xf numFmtId="0" fontId="1" fillId="3" borderId="43" xfId="0" applyFont="1" applyFill="1" applyBorder="1" applyAlignment="1" applyProtection="1">
      <alignment horizontal="center"/>
      <protection hidden="1"/>
    </xf>
    <xf numFmtId="0" fontId="1" fillId="3" borderId="90" xfId="0" applyFont="1" applyFill="1" applyBorder="1" applyAlignment="1" applyProtection="1">
      <alignment horizontal="center"/>
      <protection hidden="1"/>
    </xf>
    <xf numFmtId="0" fontId="38" fillId="3" borderId="68" xfId="0" applyFont="1" applyFill="1" applyBorder="1" applyAlignment="1" applyProtection="1">
      <alignment horizontal="center"/>
      <protection hidden="1"/>
    </xf>
    <xf numFmtId="0" fontId="38" fillId="3" borderId="0" xfId="0" applyFont="1" applyFill="1" applyBorder="1" applyAlignment="1" applyProtection="1">
      <alignment horizontal="center"/>
      <protection hidden="1"/>
    </xf>
    <xf numFmtId="0" fontId="1" fillId="3" borderId="125" xfId="0" applyFont="1" applyFill="1" applyBorder="1" applyAlignment="1" applyProtection="1">
      <alignment horizontal="center"/>
      <protection hidden="1"/>
    </xf>
    <xf numFmtId="0" fontId="1" fillId="3" borderId="31" xfId="0" applyFont="1" applyFill="1" applyBorder="1" applyAlignment="1" applyProtection="1">
      <alignment horizontal="center"/>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3">
    <dxf>
      <font>
        <color rgb="FFFFFFFF"/>
      </font>
      <fill>
        <patternFill>
          <bgColor rgb="FFFFFFFF"/>
        </patternFill>
      </fill>
      <border/>
    </dxf>
    <dxf>
      <font>
        <color rgb="FF000000"/>
      </font>
      <fill>
        <patternFill>
          <bgColor rgb="FFCCFFCC"/>
        </patternFill>
      </fill>
      <border/>
    </dxf>
    <dxf>
      <font>
        <color rgb="FFFFFFFF"/>
      </font>
      <fill>
        <patternFill>
          <bgColor rgb="FFFF0000"/>
        </patternFill>
      </fill>
      <border/>
    </dxf>
    <dxf>
      <font>
        <color rgb="FFFFFFFF"/>
      </font>
      <border/>
    </dxf>
    <dxf>
      <fill>
        <patternFill>
          <bgColor rgb="FFFF8080"/>
        </patternFill>
      </fill>
      <border/>
    </dxf>
    <dxf>
      <font>
        <color rgb="FFC0C0C0"/>
      </font>
      <border/>
    </dxf>
    <dxf>
      <fill>
        <patternFill>
          <bgColor rgb="FFFFFFCC"/>
        </patternFill>
      </fill>
      <border/>
    </dxf>
    <dxf>
      <fill>
        <patternFill>
          <bgColor rgb="FFFFFF99"/>
        </patternFill>
      </fill>
      <border/>
    </dxf>
    <dxf>
      <fill>
        <patternFill patternType="solid">
          <bgColor rgb="FFCCFFFF"/>
        </patternFill>
      </fill>
      <border>
        <bottom>
          <color rgb="FF000000"/>
        </bottom>
      </border>
    </dxf>
    <dxf>
      <fill>
        <patternFill patternType="solid">
          <bgColor rgb="FFFFFFFF"/>
        </patternFill>
      </fill>
      <border>
        <bottom>
          <color rgb="FF000000"/>
        </bottom>
      </border>
    </dxf>
    <dxf>
      <font>
        <b/>
        <i val="0"/>
        <color rgb="FFFFFFFF"/>
      </font>
      <fill>
        <patternFill patternType="solid">
          <bgColor rgb="FFFF0000"/>
        </patternFill>
      </fill>
      <border>
        <bottom>
          <color rgb="FF000000"/>
        </bottom>
      </border>
    </dxf>
    <dxf>
      <fill>
        <patternFill>
          <bgColor rgb="FFFFCC99"/>
        </patternFill>
      </fill>
      <border/>
    </dxf>
    <dxf>
      <font>
        <b/>
        <i val="0"/>
      </font>
      <fill>
        <patternFill patternType="darkUp"/>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10</xdr:row>
      <xdr:rowOff>47625</xdr:rowOff>
    </xdr:from>
    <xdr:to>
      <xdr:col>13</xdr:col>
      <xdr:colOff>400050</xdr:colOff>
      <xdr:row>11</xdr:row>
      <xdr:rowOff>152400</xdr:rowOff>
    </xdr:to>
    <xdr:sp>
      <xdr:nvSpPr>
        <xdr:cNvPr id="1" name="Line 2"/>
        <xdr:cNvSpPr>
          <a:spLocks/>
        </xdr:cNvSpPr>
      </xdr:nvSpPr>
      <xdr:spPr>
        <a:xfrm>
          <a:off x="7477125" y="1743075"/>
          <a:ext cx="0" cy="3238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22</xdr:row>
      <xdr:rowOff>95250</xdr:rowOff>
    </xdr:from>
    <xdr:to>
      <xdr:col>0</xdr:col>
      <xdr:colOff>133350</xdr:colOff>
      <xdr:row>23</xdr:row>
      <xdr:rowOff>133350</xdr:rowOff>
    </xdr:to>
    <xdr:sp>
      <xdr:nvSpPr>
        <xdr:cNvPr id="2" name="Line 8"/>
        <xdr:cNvSpPr>
          <a:spLocks/>
        </xdr:cNvSpPr>
      </xdr:nvSpPr>
      <xdr:spPr>
        <a:xfrm>
          <a:off x="133350" y="41433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22</xdr:row>
      <xdr:rowOff>85725</xdr:rowOff>
    </xdr:from>
    <xdr:to>
      <xdr:col>0</xdr:col>
      <xdr:colOff>209550</xdr:colOff>
      <xdr:row>22</xdr:row>
      <xdr:rowOff>85725</xdr:rowOff>
    </xdr:to>
    <xdr:sp>
      <xdr:nvSpPr>
        <xdr:cNvPr id="3" name="Line 9"/>
        <xdr:cNvSpPr>
          <a:spLocks/>
        </xdr:cNvSpPr>
      </xdr:nvSpPr>
      <xdr:spPr>
        <a:xfrm>
          <a:off x="133350" y="4133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uerberatungsbuero@singer-brueckner.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tabColor indexed="41"/>
    <pageSetUpPr fitToPage="1"/>
  </sheetPr>
  <dimension ref="A1:IU858"/>
  <sheetViews>
    <sheetView showRowColHeaders="0" tabSelected="1" workbookViewId="0" topLeftCell="A1">
      <selection activeCell="D25" sqref="D25"/>
    </sheetView>
  </sheetViews>
  <sheetFormatPr defaultColWidth="11.421875" defaultRowHeight="12.75" zeroHeight="1"/>
  <cols>
    <col min="1" max="1" width="4.00390625" style="4" customWidth="1"/>
    <col min="2" max="2" width="27.00390625" style="1" customWidth="1"/>
    <col min="3" max="3" width="10.140625" style="2" hidden="1" customWidth="1"/>
    <col min="4" max="4" width="10.140625" style="3" customWidth="1"/>
    <col min="5" max="5" width="11.00390625" style="3" customWidth="1"/>
    <col min="6" max="6" width="7.7109375" style="3" customWidth="1"/>
    <col min="7" max="8" width="8.140625" style="51" customWidth="1"/>
    <col min="9" max="13" width="6.00390625" style="51" customWidth="1"/>
    <col min="14" max="14" width="12.140625" style="3" customWidth="1"/>
    <col min="15" max="15" width="0.13671875" style="3" customWidth="1"/>
    <col min="16" max="21" width="12.140625" style="208" hidden="1" customWidth="1"/>
    <col min="22" max="24" width="12.140625" style="56" hidden="1" customWidth="1"/>
    <col min="25" max="25" width="12.140625" style="207" hidden="1" customWidth="1"/>
    <col min="26" max="89" width="12.140625" style="208" hidden="1" customWidth="1"/>
    <col min="90" max="90" width="12.140625" style="191" hidden="1" customWidth="1"/>
    <col min="91" max="91" width="12.140625" style="51" hidden="1" customWidth="1"/>
    <col min="92" max="111" width="11.421875" style="51" hidden="1" customWidth="1"/>
    <col min="112" max="16384" width="11.421875" style="208" hidden="1" customWidth="1"/>
  </cols>
  <sheetData>
    <row r="1" spans="1:21" ht="20.25" customHeight="1">
      <c r="A1" s="15" t="s">
        <v>7</v>
      </c>
      <c r="B1" s="20" t="s">
        <v>87</v>
      </c>
      <c r="C1" s="17"/>
      <c r="E1" s="13"/>
      <c r="F1" s="13"/>
      <c r="G1" s="405" t="str">
        <f>D6</f>
        <v>Dezember</v>
      </c>
      <c r="H1" s="405"/>
      <c r="I1" s="405"/>
      <c r="J1" s="405"/>
      <c r="K1" s="405"/>
      <c r="L1" s="405"/>
      <c r="M1" s="420">
        <f>D5</f>
        <v>2011</v>
      </c>
      <c r="N1" s="420"/>
      <c r="O1" s="13"/>
      <c r="P1" s="51"/>
      <c r="Q1" s="51"/>
      <c r="R1" s="51"/>
      <c r="S1" s="51"/>
      <c r="T1" s="51"/>
      <c r="U1" s="51"/>
    </row>
    <row r="2" spans="1:21" ht="8.25" customHeight="1">
      <c r="A2" s="33" t="s">
        <v>27</v>
      </c>
      <c r="B2" s="34"/>
      <c r="C2" s="35"/>
      <c r="D2" s="34"/>
      <c r="E2" s="34"/>
      <c r="F2" s="34"/>
      <c r="G2" s="405"/>
      <c r="H2" s="405"/>
      <c r="I2" s="405"/>
      <c r="J2" s="405"/>
      <c r="K2" s="405"/>
      <c r="L2" s="405"/>
      <c r="M2" s="420"/>
      <c r="N2" s="420"/>
      <c r="O2" s="13"/>
      <c r="P2" s="51"/>
      <c r="Q2" s="51"/>
      <c r="R2" s="51"/>
      <c r="S2" s="51"/>
      <c r="T2" s="51"/>
      <c r="U2" s="51"/>
    </row>
    <row r="3" spans="1:21" ht="15" customHeight="1">
      <c r="A3" s="33" t="s">
        <v>12</v>
      </c>
      <c r="B3" s="41" t="s">
        <v>53</v>
      </c>
      <c r="C3" s="47"/>
      <c r="D3" s="379" t="s">
        <v>57</v>
      </c>
      <c r="E3" s="379"/>
      <c r="F3" s="380"/>
      <c r="G3" s="405"/>
      <c r="H3" s="405"/>
      <c r="I3" s="405"/>
      <c r="J3" s="405"/>
      <c r="K3" s="405"/>
      <c r="L3" s="405"/>
      <c r="M3" s="420"/>
      <c r="N3" s="420"/>
      <c r="O3" s="13"/>
      <c r="P3" s="51"/>
      <c r="Q3" s="51"/>
      <c r="R3" s="51"/>
      <c r="S3" s="51"/>
      <c r="T3" s="51"/>
      <c r="U3" s="51"/>
    </row>
    <row r="4" spans="1:21" ht="15">
      <c r="A4" s="33"/>
      <c r="B4" s="42"/>
      <c r="C4" s="48"/>
      <c r="D4" s="329">
        <f>IF((AD18+AB11)=2,""," Eingabefehler!!!")</f>
      </c>
      <c r="E4" s="329"/>
      <c r="F4" s="69"/>
      <c r="N4" s="13"/>
      <c r="O4" s="13"/>
      <c r="P4" s="51"/>
      <c r="Q4" s="51"/>
      <c r="R4" s="51"/>
      <c r="S4" s="51"/>
      <c r="T4" s="51"/>
      <c r="U4" s="51"/>
    </row>
    <row r="5" spans="1:21" ht="15">
      <c r="A5" s="33" t="s">
        <v>8</v>
      </c>
      <c r="B5" s="42" t="s">
        <v>54</v>
      </c>
      <c r="C5" s="48"/>
      <c r="D5" s="323">
        <v>2011</v>
      </c>
      <c r="E5" s="323"/>
      <c r="F5" s="49"/>
      <c r="N5" s="13"/>
      <c r="O5" s="13"/>
      <c r="P5" s="51"/>
      <c r="Q5" s="51"/>
      <c r="R5" s="51"/>
      <c r="S5" s="51"/>
      <c r="T5" s="51"/>
      <c r="U5" s="51"/>
    </row>
    <row r="6" spans="1:21" ht="15">
      <c r="A6" s="33" t="s">
        <v>9</v>
      </c>
      <c r="B6" s="42" t="s">
        <v>55</v>
      </c>
      <c r="C6" s="48"/>
      <c r="D6" s="388" t="s">
        <v>29</v>
      </c>
      <c r="E6" s="388"/>
      <c r="F6" s="79"/>
      <c r="N6" s="51"/>
      <c r="O6" s="13"/>
      <c r="P6" s="51"/>
      <c r="Q6" s="51"/>
      <c r="R6" s="51"/>
      <c r="S6" s="51"/>
      <c r="T6" s="51"/>
      <c r="U6" s="51"/>
    </row>
    <row r="7" spans="1:21" ht="15" thickBot="1">
      <c r="A7" s="33" t="s">
        <v>13</v>
      </c>
      <c r="B7" s="43">
        <f>IF(D6="Februar","Schaltjahr ","")</f>
      </c>
      <c r="C7" s="50"/>
      <c r="D7" s="78" t="str">
        <f>IF(F7=29,"ja","nein")</f>
        <v>nein</v>
      </c>
      <c r="E7" s="76">
        <f>DATE(D5,2,29)</f>
        <v>40603</v>
      </c>
      <c r="F7" s="77">
        <f>DAY(E7)</f>
        <v>1</v>
      </c>
      <c r="N7" s="13"/>
      <c r="O7" s="13"/>
      <c r="P7" s="51"/>
      <c r="Q7" s="51"/>
      <c r="R7" s="51"/>
      <c r="S7" s="51"/>
      <c r="T7" s="51"/>
      <c r="U7" s="51"/>
    </row>
    <row r="8" spans="1:21" ht="12.75">
      <c r="A8" s="15" t="s">
        <v>14</v>
      </c>
      <c r="B8" s="44">
        <f>D8</f>
        <v>40878</v>
      </c>
      <c r="D8" s="45">
        <f>DATE(D5,AP37,1)</f>
        <v>40878</v>
      </c>
      <c r="E8" s="46" t="str">
        <f>AS32</f>
        <v>Donnerstag</v>
      </c>
      <c r="F8" s="13"/>
      <c r="H8" s="366">
        <f>IF(M18&gt;0,"Achtung !!! Zur Information: Sie arbeiten mit vom BRTV abweichenden Sollstunden!","")</f>
      </c>
      <c r="I8" s="367"/>
      <c r="J8" s="367"/>
      <c r="K8" s="367"/>
      <c r="L8" s="367"/>
      <c r="M8" s="367"/>
      <c r="N8" s="368"/>
      <c r="O8" s="13"/>
      <c r="P8" s="51"/>
      <c r="Q8" s="51"/>
      <c r="R8" s="51"/>
      <c r="S8" s="51"/>
      <c r="T8" s="51"/>
      <c r="U8" s="51"/>
    </row>
    <row r="9" spans="1:21" ht="6" customHeight="1">
      <c r="A9" s="15" t="s">
        <v>46</v>
      </c>
      <c r="B9" s="257">
        <f>(WEEKDAY(B8,1))</f>
        <v>5</v>
      </c>
      <c r="C9" s="17"/>
      <c r="D9" s="13"/>
      <c r="E9" s="13"/>
      <c r="F9" s="13"/>
      <c r="H9" s="369"/>
      <c r="I9" s="370"/>
      <c r="J9" s="370"/>
      <c r="K9" s="370"/>
      <c r="L9" s="370"/>
      <c r="M9" s="370"/>
      <c r="N9" s="371"/>
      <c r="O9" s="13"/>
      <c r="P9" s="51"/>
      <c r="Q9" s="51"/>
      <c r="R9" s="51"/>
      <c r="S9" s="51"/>
      <c r="T9" s="51"/>
      <c r="U9" s="51"/>
    </row>
    <row r="10" spans="1:90" s="51" customFormat="1" ht="11.25" customHeight="1">
      <c r="A10" s="15"/>
      <c r="B10" s="257"/>
      <c r="C10" s="17"/>
      <c r="D10" s="13"/>
      <c r="E10" s="14"/>
      <c r="F10" s="18"/>
      <c r="H10" s="372"/>
      <c r="I10" s="373"/>
      <c r="J10" s="373"/>
      <c r="K10" s="373"/>
      <c r="L10" s="373"/>
      <c r="M10" s="373"/>
      <c r="N10" s="374"/>
      <c r="O10" s="13"/>
      <c r="V10" s="56"/>
      <c r="W10" s="56"/>
      <c r="X10" s="56"/>
      <c r="Y10" s="207"/>
      <c r="CL10" s="158"/>
    </row>
    <row r="11" spans="1:30" ht="17.25" customHeight="1">
      <c r="A11" s="13"/>
      <c r="B11" s="389" t="str">
        <f>IF(M18&gt;0,"Betriebliche Arbeitszeit",IF(OR($D$6="Dezember",$D$6="Januar",$D$6="Februar",$D$6="März"),"Winterarbeitszeit laut BRTV","Sommerarbeitszeit laut BRTV"))</f>
        <v>Winterarbeitszeit laut BRTV</v>
      </c>
      <c r="C11" s="389"/>
      <c r="D11" s="389"/>
      <c r="E11" s="52"/>
      <c r="F11" s="52"/>
      <c r="H11" s="413" t="s">
        <v>82</v>
      </c>
      <c r="I11" s="414"/>
      <c r="J11" s="414"/>
      <c r="K11" s="414"/>
      <c r="L11" s="414"/>
      <c r="M11" s="414"/>
      <c r="N11" s="415"/>
      <c r="O11" s="12">
        <f>IF(D7="ja",1,0)</f>
        <v>0</v>
      </c>
      <c r="P11" s="51"/>
      <c r="Q11" s="51"/>
      <c r="R11" s="51"/>
      <c r="S11" s="51"/>
      <c r="T11" s="209"/>
      <c r="U11" s="51"/>
      <c r="X11" s="209"/>
      <c r="Z11" s="208">
        <f aca="true" t="shared" si="0" ref="Z11:Z22">IF($D$6=AA11,1,0)</f>
        <v>0</v>
      </c>
      <c r="AA11" s="208" t="s">
        <v>30</v>
      </c>
      <c r="AB11" s="208">
        <f>SUM(Z11:Z22)</f>
        <v>1</v>
      </c>
      <c r="AC11" s="208" t="s">
        <v>12</v>
      </c>
      <c r="AD11" s="208">
        <f aca="true" t="shared" si="1" ref="AD11:AD17">IF($E$8=AC11,1,0)</f>
        <v>0</v>
      </c>
    </row>
    <row r="12" spans="1:111" s="211" customFormat="1" ht="17.25" customHeight="1">
      <c r="A12" s="34"/>
      <c r="B12" s="55" t="s">
        <v>12</v>
      </c>
      <c r="C12" s="54"/>
      <c r="D12" s="62">
        <f>IF($M$18&gt;0,M13,T12)</f>
        <v>8</v>
      </c>
      <c r="E12" s="34"/>
      <c r="F12" s="62"/>
      <c r="G12" s="53"/>
      <c r="H12" s="364" t="s">
        <v>81</v>
      </c>
      <c r="I12" s="365"/>
      <c r="J12" s="365"/>
      <c r="K12" s="375" t="s">
        <v>84</v>
      </c>
      <c r="L12" s="375"/>
      <c r="M12" s="416"/>
      <c r="N12" s="417"/>
      <c r="O12" s="36">
        <f>IF(D7="nein",1,0)</f>
        <v>1</v>
      </c>
      <c r="P12" s="53"/>
      <c r="Q12" s="53"/>
      <c r="R12" s="53"/>
      <c r="S12" s="53"/>
      <c r="T12" s="210">
        <f>IF(OR($D$6="Dezember",$D$6="Januar",$D$6="Februar",$D$6="März"),$E$40,$E$39)</f>
        <v>8</v>
      </c>
      <c r="U12" s="53"/>
      <c r="V12" s="54"/>
      <c r="W12" s="54"/>
      <c r="X12" s="54" t="s">
        <v>2</v>
      </c>
      <c r="Y12" s="210"/>
      <c r="Z12" s="211">
        <f t="shared" si="0"/>
        <v>0</v>
      </c>
      <c r="AA12" s="211" t="s">
        <v>11</v>
      </c>
      <c r="AC12" s="211" t="s">
        <v>8</v>
      </c>
      <c r="AD12" s="211">
        <f t="shared" si="1"/>
        <v>0</v>
      </c>
      <c r="CL12" s="192"/>
      <c r="CM12" s="53"/>
      <c r="CN12" s="53"/>
      <c r="CO12" s="53"/>
      <c r="CP12" s="53"/>
      <c r="CQ12" s="53"/>
      <c r="CR12" s="53"/>
      <c r="CS12" s="53"/>
      <c r="CT12" s="53"/>
      <c r="CU12" s="53"/>
      <c r="CV12" s="53"/>
      <c r="CW12" s="53"/>
      <c r="CX12" s="53"/>
      <c r="CY12" s="53"/>
      <c r="CZ12" s="53"/>
      <c r="DA12" s="53"/>
      <c r="DB12" s="53"/>
      <c r="DC12" s="53"/>
      <c r="DD12" s="53"/>
      <c r="DE12" s="53"/>
      <c r="DF12" s="53"/>
      <c r="DG12" s="53"/>
    </row>
    <row r="13" spans="1:111" s="211" customFormat="1" ht="17.25" customHeight="1">
      <c r="A13" s="34"/>
      <c r="B13" s="55" t="s">
        <v>8</v>
      </c>
      <c r="C13" s="54"/>
      <c r="D13" s="62">
        <f>IF($M$18&gt;0,M14,T13)</f>
        <v>8</v>
      </c>
      <c r="E13" s="34"/>
      <c r="F13" s="62"/>
      <c r="G13" s="66"/>
      <c r="H13" s="377" t="str">
        <f aca="true" t="shared" si="2" ref="H13:H18">B12</f>
        <v>Montag</v>
      </c>
      <c r="I13" s="378"/>
      <c r="J13" s="378"/>
      <c r="K13" s="403">
        <f>T12</f>
        <v>8</v>
      </c>
      <c r="L13" s="403"/>
      <c r="M13" s="421"/>
      <c r="N13" s="422"/>
      <c r="O13" s="36">
        <f>IF(B7="",0,1)</f>
        <v>0</v>
      </c>
      <c r="P13" s="53"/>
      <c r="Q13" s="53"/>
      <c r="R13" s="53"/>
      <c r="S13" s="53"/>
      <c r="T13" s="210">
        <f>IF(OR($D$6="Dezember",$D$6="Januar",$D$6="Februar",$D$6="März"),$E$40,$E$39)</f>
        <v>8</v>
      </c>
      <c r="U13" s="53"/>
      <c r="V13" s="54"/>
      <c r="W13" s="54"/>
      <c r="X13" s="54" t="s">
        <v>3</v>
      </c>
      <c r="Y13" s="210"/>
      <c r="Z13" s="211">
        <f t="shared" si="0"/>
        <v>0</v>
      </c>
      <c r="AA13" s="211" t="s">
        <v>31</v>
      </c>
      <c r="AC13" s="211" t="s">
        <v>9</v>
      </c>
      <c r="AD13" s="211">
        <f t="shared" si="1"/>
        <v>0</v>
      </c>
      <c r="CL13" s="192"/>
      <c r="CM13" s="53"/>
      <c r="CN13" s="53"/>
      <c r="CO13" s="53"/>
      <c r="CP13" s="53"/>
      <c r="CQ13" s="53"/>
      <c r="CR13" s="53"/>
      <c r="CS13" s="53"/>
      <c r="CT13" s="53"/>
      <c r="CU13" s="53"/>
      <c r="CV13" s="53"/>
      <c r="CW13" s="53"/>
      <c r="CX13" s="53"/>
      <c r="CY13" s="53"/>
      <c r="CZ13" s="53"/>
      <c r="DA13" s="53"/>
      <c r="DB13" s="53"/>
      <c r="DC13" s="53"/>
      <c r="DD13" s="53"/>
      <c r="DE13" s="53"/>
      <c r="DF13" s="53"/>
      <c r="DG13" s="53"/>
    </row>
    <row r="14" spans="1:111" s="211" customFormat="1" ht="17.25" customHeight="1">
      <c r="A14" s="34"/>
      <c r="B14" s="55" t="s">
        <v>9</v>
      </c>
      <c r="C14" s="210"/>
      <c r="D14" s="62">
        <f>IF($M$18&gt;0,M15,T14)</f>
        <v>8</v>
      </c>
      <c r="E14" s="34"/>
      <c r="F14" s="62"/>
      <c r="G14" s="54"/>
      <c r="H14" s="399" t="str">
        <f t="shared" si="2"/>
        <v>Dienstag</v>
      </c>
      <c r="I14" s="400"/>
      <c r="J14" s="400"/>
      <c r="K14" s="383">
        <f>T13</f>
        <v>8</v>
      </c>
      <c r="L14" s="383"/>
      <c r="M14" s="390"/>
      <c r="N14" s="391"/>
      <c r="O14" s="36"/>
      <c r="P14" s="53"/>
      <c r="Q14" s="53"/>
      <c r="R14" s="53"/>
      <c r="S14" s="53"/>
      <c r="T14" s="210">
        <f>IF(OR($D$6="Dezember",$D$6="Januar",$D$6="Februar",$D$6="März"),$E$40,$E$39)</f>
        <v>8</v>
      </c>
      <c r="U14" s="53"/>
      <c r="V14" s="54"/>
      <c r="W14" s="54"/>
      <c r="X14" s="54" t="s">
        <v>4</v>
      </c>
      <c r="Y14" s="210"/>
      <c r="Z14" s="211">
        <f t="shared" si="0"/>
        <v>0</v>
      </c>
      <c r="AA14" s="211" t="s">
        <v>32</v>
      </c>
      <c r="AC14" s="211" t="s">
        <v>13</v>
      </c>
      <c r="AD14" s="211">
        <f t="shared" si="1"/>
        <v>1</v>
      </c>
      <c r="CL14" s="192"/>
      <c r="CM14" s="53"/>
      <c r="CN14" s="53"/>
      <c r="CO14" s="53"/>
      <c r="CP14" s="53"/>
      <c r="CQ14" s="53"/>
      <c r="CR14" s="53"/>
      <c r="CS14" s="53"/>
      <c r="CT14" s="53"/>
      <c r="CU14" s="53"/>
      <c r="CV14" s="53"/>
      <c r="CW14" s="53"/>
      <c r="CX14" s="53"/>
      <c r="CY14" s="53"/>
      <c r="CZ14" s="53"/>
      <c r="DA14" s="53"/>
      <c r="DB14" s="53"/>
      <c r="DC14" s="53"/>
      <c r="DD14" s="53"/>
      <c r="DE14" s="53"/>
      <c r="DF14" s="53"/>
      <c r="DG14" s="53"/>
    </row>
    <row r="15" spans="1:111" s="211" customFormat="1" ht="17.25" customHeight="1">
      <c r="A15" s="34"/>
      <c r="B15" s="55" t="s">
        <v>13</v>
      </c>
      <c r="C15" s="54"/>
      <c r="D15" s="62">
        <f>IF($M$18&gt;0,M16,T15)</f>
        <v>8</v>
      </c>
      <c r="E15" s="34"/>
      <c r="F15" s="62"/>
      <c r="G15" s="67"/>
      <c r="H15" s="399" t="str">
        <f t="shared" si="2"/>
        <v>Mittwoch</v>
      </c>
      <c r="I15" s="400"/>
      <c r="J15" s="400"/>
      <c r="K15" s="383">
        <f>T14</f>
        <v>8</v>
      </c>
      <c r="L15" s="383"/>
      <c r="M15" s="390"/>
      <c r="N15" s="391"/>
      <c r="O15" s="36">
        <f>SUM(O11:O13)</f>
        <v>1</v>
      </c>
      <c r="P15" s="53"/>
      <c r="Q15" s="53"/>
      <c r="R15" s="53"/>
      <c r="S15" s="53"/>
      <c r="T15" s="210">
        <f>IF(OR($D$6="Dezember",$D$6="Januar",$D$6="Februar",$D$6="März"),$E$40,$E$39)</f>
        <v>8</v>
      </c>
      <c r="U15" s="53"/>
      <c r="V15" s="54"/>
      <c r="W15" s="54"/>
      <c r="X15" s="54" t="s">
        <v>5</v>
      </c>
      <c r="Y15" s="210"/>
      <c r="Z15" s="211">
        <f t="shared" si="0"/>
        <v>0</v>
      </c>
      <c r="AA15" s="211" t="s">
        <v>33</v>
      </c>
      <c r="AC15" s="211" t="s">
        <v>14</v>
      </c>
      <c r="AD15" s="211">
        <f t="shared" si="1"/>
        <v>0</v>
      </c>
      <c r="CL15" s="192"/>
      <c r="CM15" s="53"/>
      <c r="CN15" s="53"/>
      <c r="CO15" s="53"/>
      <c r="CP15" s="53"/>
      <c r="CQ15" s="53"/>
      <c r="CR15" s="53"/>
      <c r="CS15" s="53"/>
      <c r="CT15" s="53"/>
      <c r="CU15" s="53"/>
      <c r="CV15" s="53"/>
      <c r="CW15" s="53"/>
      <c r="CX15" s="53"/>
      <c r="CY15" s="53"/>
      <c r="CZ15" s="53"/>
      <c r="DA15" s="53"/>
      <c r="DB15" s="53"/>
      <c r="DC15" s="53"/>
      <c r="DD15" s="53"/>
      <c r="DE15" s="53"/>
      <c r="DF15" s="53"/>
      <c r="DG15" s="53"/>
    </row>
    <row r="16" spans="1:111" s="211" customFormat="1" ht="17.25" customHeight="1">
      <c r="A16" s="34"/>
      <c r="B16" s="55" t="s">
        <v>14</v>
      </c>
      <c r="C16" s="54"/>
      <c r="D16" s="62">
        <f>IF($M$18&gt;0,M17,T16)</f>
        <v>6</v>
      </c>
      <c r="E16" s="34"/>
      <c r="F16" s="62"/>
      <c r="G16" s="67"/>
      <c r="H16" s="399" t="str">
        <f t="shared" si="2"/>
        <v>Donnerstag</v>
      </c>
      <c r="I16" s="400"/>
      <c r="J16" s="400"/>
      <c r="K16" s="383">
        <f>T15</f>
        <v>8</v>
      </c>
      <c r="L16" s="383"/>
      <c r="M16" s="390"/>
      <c r="N16" s="391"/>
      <c r="O16" s="36"/>
      <c r="P16" s="53"/>
      <c r="Q16" s="53"/>
      <c r="R16" s="53"/>
      <c r="S16" s="53"/>
      <c r="T16" s="210">
        <f>IF(OR($D$6="Dezember",$D$6="Januar",$D$6="Februar",$D$6="März"),$F$40,$F$39)</f>
        <v>6</v>
      </c>
      <c r="U16" s="53"/>
      <c r="V16" s="54"/>
      <c r="W16" s="54"/>
      <c r="X16" s="54" t="s">
        <v>1</v>
      </c>
      <c r="Y16" s="210"/>
      <c r="Z16" s="211">
        <f t="shared" si="0"/>
        <v>0</v>
      </c>
      <c r="AA16" s="211" t="s">
        <v>34</v>
      </c>
      <c r="AC16" s="211" t="s">
        <v>46</v>
      </c>
      <c r="AD16" s="211">
        <f t="shared" si="1"/>
        <v>0</v>
      </c>
      <c r="CL16" s="192"/>
      <c r="CM16" s="53"/>
      <c r="CN16" s="53"/>
      <c r="CO16" s="53"/>
      <c r="CP16" s="53"/>
      <c r="CQ16" s="53"/>
      <c r="CR16" s="53"/>
      <c r="CS16" s="53"/>
      <c r="CT16" s="53"/>
      <c r="CU16" s="53"/>
      <c r="CV16" s="53"/>
      <c r="CW16" s="53"/>
      <c r="CX16" s="53"/>
      <c r="CY16" s="53"/>
      <c r="CZ16" s="53"/>
      <c r="DA16" s="53"/>
      <c r="DB16" s="53"/>
      <c r="DC16" s="53"/>
      <c r="DD16" s="53"/>
      <c r="DE16" s="53"/>
      <c r="DF16" s="53"/>
      <c r="DG16" s="53"/>
    </row>
    <row r="17" spans="1:30" ht="17.25" customHeight="1">
      <c r="A17" s="13"/>
      <c r="B17" s="57" t="s">
        <v>15</v>
      </c>
      <c r="C17" s="56"/>
      <c r="D17" s="58">
        <f>SUM(D12:D16)</f>
        <v>38</v>
      </c>
      <c r="E17" s="13"/>
      <c r="F17" s="58"/>
      <c r="H17" s="401" t="str">
        <f t="shared" si="2"/>
        <v>Freitag</v>
      </c>
      <c r="I17" s="402"/>
      <c r="J17" s="402"/>
      <c r="K17" s="404">
        <f>T16</f>
        <v>6</v>
      </c>
      <c r="L17" s="404"/>
      <c r="M17" s="406"/>
      <c r="N17" s="407"/>
      <c r="O17" s="12"/>
      <c r="P17" s="51"/>
      <c r="Q17" s="51"/>
      <c r="R17" s="51"/>
      <c r="S17" s="51"/>
      <c r="T17" s="56"/>
      <c r="U17" s="51"/>
      <c r="Z17" s="208">
        <f t="shared" si="0"/>
        <v>0</v>
      </c>
      <c r="AA17" s="208" t="s">
        <v>35</v>
      </c>
      <c r="AC17" s="208" t="s">
        <v>40</v>
      </c>
      <c r="AD17" s="208">
        <f t="shared" si="1"/>
        <v>0</v>
      </c>
    </row>
    <row r="18" spans="1:30" ht="17.25" customHeight="1">
      <c r="A18" s="13"/>
      <c r="B18" s="57" t="s">
        <v>16</v>
      </c>
      <c r="C18" s="59"/>
      <c r="D18" s="58">
        <f>IF(Y56=0,X56,Y56)</f>
        <v>166</v>
      </c>
      <c r="E18" s="13"/>
      <c r="F18" s="58"/>
      <c r="H18" s="424" t="str">
        <f t="shared" si="2"/>
        <v>pro Woche:</v>
      </c>
      <c r="I18" s="425"/>
      <c r="J18" s="425"/>
      <c r="K18" s="408">
        <f>SUM(K13:K17)</f>
        <v>38</v>
      </c>
      <c r="L18" s="408"/>
      <c r="M18" s="426">
        <f>SUM(M13:M17)</f>
        <v>0</v>
      </c>
      <c r="N18" s="427"/>
      <c r="O18" s="12"/>
      <c r="P18" s="51"/>
      <c r="Q18" s="51"/>
      <c r="R18" s="51"/>
      <c r="S18" s="51"/>
      <c r="T18" s="59"/>
      <c r="U18" s="51"/>
      <c r="Z18" s="208">
        <f t="shared" si="0"/>
        <v>0</v>
      </c>
      <c r="AA18" s="208" t="s">
        <v>36</v>
      </c>
      <c r="AD18" s="208">
        <f>SUM(AD11:AD17)</f>
        <v>1</v>
      </c>
    </row>
    <row r="19" spans="1:27" ht="17.25" customHeight="1" thickBot="1">
      <c r="A19" s="15" t="s">
        <v>40</v>
      </c>
      <c r="B19" s="16"/>
      <c r="C19" s="17"/>
      <c r="D19" s="13"/>
      <c r="E19" s="13"/>
      <c r="F19" s="13"/>
      <c r="H19" s="381" t="s">
        <v>16</v>
      </c>
      <c r="I19" s="382"/>
      <c r="J19" s="382"/>
      <c r="K19" s="376">
        <f>X56</f>
        <v>166</v>
      </c>
      <c r="L19" s="376"/>
      <c r="M19" s="418">
        <f>Y56</f>
        <v>0</v>
      </c>
      <c r="N19" s="419"/>
      <c r="O19" s="14"/>
      <c r="P19" s="51"/>
      <c r="Q19" s="51"/>
      <c r="R19" s="51"/>
      <c r="S19" s="51"/>
      <c r="T19" s="212"/>
      <c r="U19" s="212"/>
      <c r="V19" s="57"/>
      <c r="W19" s="163"/>
      <c r="Z19" s="208">
        <f t="shared" si="0"/>
        <v>0</v>
      </c>
      <c r="AA19" s="208" t="s">
        <v>37</v>
      </c>
    </row>
    <row r="20" spans="1:27" ht="6.75" customHeight="1">
      <c r="A20" s="15"/>
      <c r="B20" s="16"/>
      <c r="C20" s="17"/>
      <c r="D20" s="68"/>
      <c r="E20" s="13"/>
      <c r="F20" s="13"/>
      <c r="H20" s="3"/>
      <c r="I20" s="63"/>
      <c r="J20" s="63"/>
      <c r="K20" s="64"/>
      <c r="L20" s="65"/>
      <c r="N20" s="13"/>
      <c r="O20" s="14"/>
      <c r="P20" s="51"/>
      <c r="Q20" s="51"/>
      <c r="R20" s="51"/>
      <c r="S20" s="51"/>
      <c r="T20" s="212"/>
      <c r="U20" s="212"/>
      <c r="V20" s="57"/>
      <c r="W20" s="163"/>
      <c r="Z20" s="208">
        <f t="shared" si="0"/>
        <v>0</v>
      </c>
      <c r="AA20" s="208" t="s">
        <v>38</v>
      </c>
    </row>
    <row r="21" spans="2:27" ht="17.25" customHeight="1">
      <c r="B21" s="16"/>
      <c r="C21" s="17"/>
      <c r="D21" s="13"/>
      <c r="E21" s="14" t="s">
        <v>90</v>
      </c>
      <c r="F21" s="172" t="s">
        <v>7</v>
      </c>
      <c r="H21" s="423" t="s">
        <v>89</v>
      </c>
      <c r="I21" s="423"/>
      <c r="J21" s="423"/>
      <c r="K21" s="423"/>
      <c r="L21" s="423"/>
      <c r="M21" s="423"/>
      <c r="N21" s="423"/>
      <c r="O21" s="13"/>
      <c r="P21" s="51"/>
      <c r="Q21" s="51"/>
      <c r="R21" s="51"/>
      <c r="S21" s="51"/>
      <c r="T21" s="56"/>
      <c r="U21" s="213"/>
      <c r="V21" s="395"/>
      <c r="W21" s="395"/>
      <c r="X21" s="395"/>
      <c r="Y21" s="395"/>
      <c r="Z21" s="214">
        <f t="shared" si="0"/>
        <v>0</v>
      </c>
      <c r="AA21" s="214" t="s">
        <v>39</v>
      </c>
    </row>
    <row r="22" spans="1:28" ht="6" customHeight="1" thickBot="1">
      <c r="A22" s="18"/>
      <c r="B22" s="16"/>
      <c r="C22" s="17"/>
      <c r="D22" s="394"/>
      <c r="E22" s="394"/>
      <c r="F22" s="72"/>
      <c r="G22" s="60"/>
      <c r="H22" s="60"/>
      <c r="I22" s="60"/>
      <c r="J22" s="60"/>
      <c r="K22" s="60"/>
      <c r="L22" s="60"/>
      <c r="M22" s="60"/>
      <c r="N22" s="18"/>
      <c r="O22" s="19"/>
      <c r="P22" s="60"/>
      <c r="Q22" s="56"/>
      <c r="R22" s="51"/>
      <c r="S22" s="51"/>
      <c r="T22" s="51"/>
      <c r="U22" s="213"/>
      <c r="V22" s="395"/>
      <c r="W22" s="395"/>
      <c r="X22" s="395"/>
      <c r="Y22" s="395"/>
      <c r="Z22" s="214">
        <f t="shared" si="0"/>
        <v>1</v>
      </c>
      <c r="AA22" s="214" t="s">
        <v>29</v>
      </c>
      <c r="AB22" s="214"/>
    </row>
    <row r="23" spans="1:111" s="214" customFormat="1" ht="17.25" customHeight="1">
      <c r="A23" s="39" t="s">
        <v>86</v>
      </c>
      <c r="B23" s="38"/>
      <c r="C23" s="24"/>
      <c r="D23" s="393" t="s">
        <v>19</v>
      </c>
      <c r="E23" s="393"/>
      <c r="F23" s="178" t="s">
        <v>45</v>
      </c>
      <c r="G23" s="397" t="s">
        <v>85</v>
      </c>
      <c r="H23" s="398"/>
      <c r="I23" s="428" t="s">
        <v>83</v>
      </c>
      <c r="J23" s="429"/>
      <c r="K23" s="429"/>
      <c r="L23" s="429"/>
      <c r="M23" s="429"/>
      <c r="N23" s="160"/>
      <c r="O23" s="74"/>
      <c r="P23" s="215"/>
      <c r="Q23" s="216"/>
      <c r="R23" s="217"/>
      <c r="S23" s="217"/>
      <c r="T23" s="217"/>
      <c r="U23" s="56"/>
      <c r="V23" s="396" t="s">
        <v>82</v>
      </c>
      <c r="W23" s="396"/>
      <c r="X23" s="396"/>
      <c r="Y23" s="396"/>
      <c r="CL23" s="193"/>
      <c r="CM23" s="217"/>
      <c r="CN23" s="217"/>
      <c r="CO23" s="217"/>
      <c r="CP23" s="217"/>
      <c r="CQ23" s="217"/>
      <c r="CR23" s="217"/>
      <c r="CS23" s="217"/>
      <c r="CT23" s="217"/>
      <c r="CU23" s="217"/>
      <c r="CV23" s="217"/>
      <c r="CW23" s="217"/>
      <c r="CX23" s="217"/>
      <c r="CY23" s="217"/>
      <c r="CZ23" s="217"/>
      <c r="DA23" s="217"/>
      <c r="DB23" s="217"/>
      <c r="DC23" s="217"/>
      <c r="DD23" s="217"/>
      <c r="DE23" s="217"/>
      <c r="DF23" s="217"/>
      <c r="DG23" s="217"/>
    </row>
    <row r="24" spans="1:111" s="214" customFormat="1" ht="17.25" customHeight="1" thickBot="1">
      <c r="A24" s="40"/>
      <c r="B24" s="190" t="s">
        <v>10</v>
      </c>
      <c r="C24" s="25"/>
      <c r="D24" s="189" t="s">
        <v>17</v>
      </c>
      <c r="E24" s="189" t="s">
        <v>18</v>
      </c>
      <c r="F24" s="179" t="s">
        <v>44</v>
      </c>
      <c r="G24" s="188" t="s">
        <v>24</v>
      </c>
      <c r="H24" s="188" t="s">
        <v>41</v>
      </c>
      <c r="I24" s="186" t="s">
        <v>2</v>
      </c>
      <c r="J24" s="187" t="s">
        <v>3</v>
      </c>
      <c r="K24" s="187" t="s">
        <v>4</v>
      </c>
      <c r="L24" s="187" t="s">
        <v>5</v>
      </c>
      <c r="M24" s="187" t="s">
        <v>1</v>
      </c>
      <c r="N24" s="161" t="s">
        <v>67</v>
      </c>
      <c r="O24" s="75"/>
      <c r="P24" s="218"/>
      <c r="Q24" s="216"/>
      <c r="R24" s="217"/>
      <c r="S24" s="217"/>
      <c r="T24" s="217"/>
      <c r="U24" s="56"/>
      <c r="V24" s="396" t="s">
        <v>81</v>
      </c>
      <c r="W24" s="396"/>
      <c r="X24" s="163" t="s">
        <v>47</v>
      </c>
      <c r="Y24" s="163" t="s">
        <v>48</v>
      </c>
      <c r="Z24" s="214">
        <f>IF($D$6=AA24,1,0)</f>
        <v>0</v>
      </c>
      <c r="AA24" s="214" t="s">
        <v>68</v>
      </c>
      <c r="AB24" s="214" t="s">
        <v>69</v>
      </c>
      <c r="AC24" s="214" t="s">
        <v>70</v>
      </c>
      <c r="AD24" s="214" t="s">
        <v>71</v>
      </c>
      <c r="AE24" s="214" t="s">
        <v>72</v>
      </c>
      <c r="AF24" s="214" t="s">
        <v>73</v>
      </c>
      <c r="AG24" s="214" t="s">
        <v>74</v>
      </c>
      <c r="AH24" s="214" t="s">
        <v>75</v>
      </c>
      <c r="AI24" s="214" t="s">
        <v>76</v>
      </c>
      <c r="AJ24" s="214" t="s">
        <v>77</v>
      </c>
      <c r="AK24" s="214" t="s">
        <v>78</v>
      </c>
      <c r="AL24" s="214" t="s">
        <v>79</v>
      </c>
      <c r="AM24" s="214" t="s">
        <v>80</v>
      </c>
      <c r="CL24" s="193"/>
      <c r="CM24" s="217"/>
      <c r="CN24" s="217"/>
      <c r="CO24" s="217"/>
      <c r="CP24" s="217"/>
      <c r="CQ24" s="217"/>
      <c r="CR24" s="217"/>
      <c r="CS24" s="217"/>
      <c r="CT24" s="217"/>
      <c r="CU24" s="217"/>
      <c r="CV24" s="217"/>
      <c r="CW24" s="217"/>
      <c r="CX24" s="217"/>
      <c r="CY24" s="217"/>
      <c r="CZ24" s="217"/>
      <c r="DA24" s="217"/>
      <c r="DB24" s="217"/>
      <c r="DC24" s="217"/>
      <c r="DD24" s="217"/>
      <c r="DE24" s="217"/>
      <c r="DF24" s="217"/>
      <c r="DG24" s="217"/>
    </row>
    <row r="25" spans="1:45" ht="19.5" customHeight="1" thickTop="1">
      <c r="A25" s="258">
        <v>1</v>
      </c>
      <c r="B25" s="302" t="s">
        <v>91</v>
      </c>
      <c r="C25" s="10" t="str">
        <f>CONCATENATE(" ",A25,"  ",B25)</f>
        <v> 1  Fachwerker Meier</v>
      </c>
      <c r="D25" s="173">
        <v>9.75</v>
      </c>
      <c r="E25" s="173">
        <v>13</v>
      </c>
      <c r="F25" s="169" t="s">
        <v>7</v>
      </c>
      <c r="G25" s="251">
        <f>'2. Schritt ---&gt;&gt;&gt; Erfassung &lt;&lt;&lt;'!D54</f>
        <v>166</v>
      </c>
      <c r="H25" s="251">
        <f>'2. Schritt ---&gt;&gt;&gt; Erfassung &lt;&lt;&lt;'!H54</f>
        <v>0</v>
      </c>
      <c r="I25" s="180"/>
      <c r="J25" s="181"/>
      <c r="K25" s="181"/>
      <c r="L25" s="181"/>
      <c r="M25" s="181"/>
      <c r="N25" s="254">
        <f aca="true" t="shared" si="3" ref="N25:N36">IF(SUM(I25:M25)&gt;0,SUM(I25:M25),$D$17)</f>
        <v>38</v>
      </c>
      <c r="O25" s="70" t="str">
        <f aca="true" t="shared" si="4" ref="O25:O36">IF(SUM(I25:M25)&gt;0,SUM(I25:M25),"tarifl. AZ")</f>
        <v>tarifl. AZ</v>
      </c>
      <c r="P25" s="219"/>
      <c r="Q25" s="51"/>
      <c r="R25" s="51"/>
      <c r="S25" s="51"/>
      <c r="T25" s="51"/>
      <c r="U25" s="56"/>
      <c r="V25" s="163">
        <f>'2. Schritt ---&gt;&gt;&gt; Erfassung &lt;&lt;&lt;'!A20</f>
        <v>1</v>
      </c>
      <c r="W25" s="163" t="str">
        <f>'2. Schritt ---&gt;&gt;&gt; Erfassung &lt;&lt;&lt;'!B20</f>
        <v>Do</v>
      </c>
      <c r="X25" s="207">
        <f>'2. Schritt ---&gt;&gt;&gt; Erfassung &lt;&lt;&lt;'!E20</f>
        <v>8</v>
      </c>
      <c r="Y25" s="207">
        <f aca="true" t="shared" si="5" ref="Y25:Y55">IF(W25="Mo",$M$13,IF(W25="di",$M$14,IF(W25="mi",$M$15,IF(W25="do",$M$16,IF(W25="fr",$M$17,0)))))</f>
        <v>0</v>
      </c>
      <c r="AA25" s="208">
        <f aca="true" t="shared" si="6" ref="AA25:AA55">IF($M$18=0,X25,Y25)</f>
        <v>8</v>
      </c>
      <c r="AO25" s="208" t="s">
        <v>30</v>
      </c>
      <c r="AP25" s="208">
        <f>IF($D$6=AO25,1,0)</f>
        <v>0</v>
      </c>
      <c r="AR25" s="208" t="s">
        <v>12</v>
      </c>
      <c r="AS25" s="208">
        <f>IF($B$9=2,AR25,"")</f>
      </c>
    </row>
    <row r="26" spans="1:45" ht="19.5" customHeight="1">
      <c r="A26" s="258">
        <v>2</v>
      </c>
      <c r="B26" s="303" t="s">
        <v>56</v>
      </c>
      <c r="C26" s="5" t="str">
        <f aca="true" t="shared" si="7" ref="C26:C36">CONCATENATE(" ",A26,"  ",B26)</f>
        <v> 2  Bauhelfer Schulze</v>
      </c>
      <c r="D26" s="174">
        <v>9.75</v>
      </c>
      <c r="E26" s="174">
        <v>11</v>
      </c>
      <c r="F26" s="170" t="s">
        <v>7</v>
      </c>
      <c r="G26" s="252">
        <f>'2. Schritt ---&gt;&gt;&gt; Erfassung &lt;&lt;&lt;'!Y54</f>
        <v>166</v>
      </c>
      <c r="H26" s="252">
        <f>'2. Schritt ---&gt;&gt;&gt; Erfassung &lt;&lt;&lt;'!AC54</f>
        <v>0</v>
      </c>
      <c r="I26" s="182"/>
      <c r="J26" s="183"/>
      <c r="K26" s="183"/>
      <c r="L26" s="183"/>
      <c r="M26" s="269"/>
      <c r="N26" s="255">
        <f t="shared" si="3"/>
        <v>38</v>
      </c>
      <c r="O26" s="70" t="str">
        <f t="shared" si="4"/>
        <v>tarifl. AZ</v>
      </c>
      <c r="P26" s="219"/>
      <c r="Q26" s="51"/>
      <c r="R26" s="51"/>
      <c r="S26" s="51"/>
      <c r="T26" s="51"/>
      <c r="U26" s="56"/>
      <c r="V26" s="163">
        <f>'2. Schritt ---&gt;&gt;&gt; Erfassung &lt;&lt;&lt;'!A21</f>
        <v>2</v>
      </c>
      <c r="W26" s="163" t="str">
        <f>'2. Schritt ---&gt;&gt;&gt; Erfassung &lt;&lt;&lt;'!B21</f>
        <v>Fr</v>
      </c>
      <c r="X26" s="207">
        <f>'2. Schritt ---&gt;&gt;&gt; Erfassung &lt;&lt;&lt;'!E21</f>
        <v>6</v>
      </c>
      <c r="Y26" s="207">
        <f t="shared" si="5"/>
        <v>0</v>
      </c>
      <c r="AA26" s="208">
        <f t="shared" si="6"/>
        <v>6</v>
      </c>
      <c r="AO26" s="208" t="s">
        <v>11</v>
      </c>
      <c r="AP26" s="208">
        <f>IF($D$6=AO26,2,0)</f>
        <v>0</v>
      </c>
      <c r="AR26" s="208" t="s">
        <v>8</v>
      </c>
      <c r="AS26" s="208">
        <f>IF($B$9=3,AR26,"")</f>
      </c>
    </row>
    <row r="27" spans="1:45" ht="19.5" customHeight="1">
      <c r="A27" s="258">
        <v>3</v>
      </c>
      <c r="B27" s="303"/>
      <c r="C27" s="5" t="str">
        <f t="shared" si="7"/>
        <v> 3  </v>
      </c>
      <c r="D27" s="174">
        <v>0</v>
      </c>
      <c r="E27" s="174">
        <v>0</v>
      </c>
      <c r="F27" s="170" t="s">
        <v>7</v>
      </c>
      <c r="G27" s="252">
        <f>'2. Schritt ---&gt;&gt;&gt; Erfassung &lt;&lt;&lt;'!AT54</f>
        <v>166</v>
      </c>
      <c r="H27" s="252">
        <f>'2. Schritt ---&gt;&gt;&gt; Erfassung &lt;&lt;&lt;'!AX54</f>
        <v>0</v>
      </c>
      <c r="I27" s="182"/>
      <c r="J27" s="183"/>
      <c r="K27" s="183"/>
      <c r="L27" s="183"/>
      <c r="M27" s="269"/>
      <c r="N27" s="255">
        <f t="shared" si="3"/>
        <v>38</v>
      </c>
      <c r="O27" s="70" t="str">
        <f t="shared" si="4"/>
        <v>tarifl. AZ</v>
      </c>
      <c r="P27" s="219"/>
      <c r="Q27" s="51"/>
      <c r="R27" s="51"/>
      <c r="S27" s="51"/>
      <c r="T27" s="51"/>
      <c r="U27" s="56"/>
      <c r="V27" s="163">
        <f>'2. Schritt ---&gt;&gt;&gt; Erfassung &lt;&lt;&lt;'!A22</f>
        <v>3</v>
      </c>
      <c r="W27" s="163" t="str">
        <f>'2. Schritt ---&gt;&gt;&gt; Erfassung &lt;&lt;&lt;'!B22</f>
        <v>Sa</v>
      </c>
      <c r="X27" s="207">
        <f>'2. Schritt ---&gt;&gt;&gt; Erfassung &lt;&lt;&lt;'!E22</f>
        <v>0</v>
      </c>
      <c r="Y27" s="207">
        <f t="shared" si="5"/>
        <v>0</v>
      </c>
      <c r="AA27" s="208">
        <f t="shared" si="6"/>
        <v>0</v>
      </c>
      <c r="AO27" s="208" t="s">
        <v>31</v>
      </c>
      <c r="AP27" s="208">
        <f>IF($D$6=AO27,3,0)</f>
        <v>0</v>
      </c>
      <c r="AR27" s="208" t="s">
        <v>9</v>
      </c>
      <c r="AS27" s="208">
        <f>IF($B$9=4,AR27,"")</f>
      </c>
    </row>
    <row r="28" spans="1:45" ht="19.5" customHeight="1">
      <c r="A28" s="258">
        <v>4</v>
      </c>
      <c r="B28" s="303"/>
      <c r="C28" s="5" t="str">
        <f t="shared" si="7"/>
        <v> 4  </v>
      </c>
      <c r="D28" s="174">
        <v>0</v>
      </c>
      <c r="E28" s="174">
        <v>0</v>
      </c>
      <c r="F28" s="170" t="s">
        <v>7</v>
      </c>
      <c r="G28" s="252">
        <f>'2. Schritt ---&gt;&gt;&gt; Erfassung &lt;&lt;&lt;'!BO54</f>
        <v>166</v>
      </c>
      <c r="H28" s="252">
        <f>'2. Schritt ---&gt;&gt;&gt; Erfassung &lt;&lt;&lt;'!BS54</f>
        <v>0</v>
      </c>
      <c r="I28" s="182"/>
      <c r="J28" s="183"/>
      <c r="K28" s="183"/>
      <c r="L28" s="183"/>
      <c r="M28" s="269"/>
      <c r="N28" s="255">
        <f t="shared" si="3"/>
        <v>38</v>
      </c>
      <c r="O28" s="70" t="str">
        <f t="shared" si="4"/>
        <v>tarifl. AZ</v>
      </c>
      <c r="P28" s="219"/>
      <c r="Q28" s="51"/>
      <c r="R28" s="51"/>
      <c r="S28" s="51"/>
      <c r="T28" s="51"/>
      <c r="U28" s="56"/>
      <c r="V28" s="163">
        <f>'2. Schritt ---&gt;&gt;&gt; Erfassung &lt;&lt;&lt;'!A23</f>
        <v>4</v>
      </c>
      <c r="W28" s="163" t="str">
        <f>'2. Schritt ---&gt;&gt;&gt; Erfassung &lt;&lt;&lt;'!B23</f>
        <v>So</v>
      </c>
      <c r="X28" s="207">
        <f>'2. Schritt ---&gt;&gt;&gt; Erfassung &lt;&lt;&lt;'!E23</f>
        <v>0</v>
      </c>
      <c r="Y28" s="207">
        <f t="shared" si="5"/>
        <v>0</v>
      </c>
      <c r="AA28" s="208">
        <f t="shared" si="6"/>
        <v>0</v>
      </c>
      <c r="AO28" s="208" t="s">
        <v>32</v>
      </c>
      <c r="AP28" s="208">
        <f>IF($D$6=AO28,4,0)</f>
        <v>0</v>
      </c>
      <c r="AR28" s="208" t="s">
        <v>13</v>
      </c>
      <c r="AS28" s="208" t="str">
        <f>IF($B$9=5,AR28,"")</f>
        <v>Donnerstag</v>
      </c>
    </row>
    <row r="29" spans="1:45" ht="19.5" customHeight="1">
      <c r="A29" s="258">
        <v>5</v>
      </c>
      <c r="B29" s="303"/>
      <c r="C29" s="5" t="str">
        <f t="shared" si="7"/>
        <v> 5  </v>
      </c>
      <c r="D29" s="174">
        <v>0</v>
      </c>
      <c r="E29" s="174">
        <v>0</v>
      </c>
      <c r="F29" s="170" t="s">
        <v>7</v>
      </c>
      <c r="G29" s="252">
        <f>'2. Schritt ---&gt;&gt;&gt; Erfassung &lt;&lt;&lt;'!CJ54</f>
        <v>166</v>
      </c>
      <c r="H29" s="252">
        <f>'2. Schritt ---&gt;&gt;&gt; Erfassung &lt;&lt;&lt;'!CN54</f>
        <v>0</v>
      </c>
      <c r="I29" s="182"/>
      <c r="J29" s="183"/>
      <c r="K29" s="183"/>
      <c r="L29" s="183"/>
      <c r="M29" s="269"/>
      <c r="N29" s="255">
        <f t="shared" si="3"/>
        <v>38</v>
      </c>
      <c r="O29" s="70" t="str">
        <f t="shared" si="4"/>
        <v>tarifl. AZ</v>
      </c>
      <c r="P29" s="219"/>
      <c r="Q29" s="51"/>
      <c r="R29" s="51"/>
      <c r="S29" s="51"/>
      <c r="T29" s="51"/>
      <c r="U29" s="56"/>
      <c r="V29" s="163">
        <f>'2. Schritt ---&gt;&gt;&gt; Erfassung &lt;&lt;&lt;'!A24</f>
        <v>5</v>
      </c>
      <c r="W29" s="163" t="str">
        <f>'2. Schritt ---&gt;&gt;&gt; Erfassung &lt;&lt;&lt;'!B24</f>
        <v>Mo</v>
      </c>
      <c r="X29" s="207">
        <f>'2. Schritt ---&gt;&gt;&gt; Erfassung &lt;&lt;&lt;'!E24</f>
        <v>8</v>
      </c>
      <c r="Y29" s="207">
        <f t="shared" si="5"/>
        <v>0</v>
      </c>
      <c r="AA29" s="208">
        <f t="shared" si="6"/>
        <v>8</v>
      </c>
      <c r="AO29" s="208" t="s">
        <v>33</v>
      </c>
      <c r="AP29" s="208">
        <f>IF($D$6=AO29,5,0)</f>
        <v>0</v>
      </c>
      <c r="AR29" s="208" t="s">
        <v>14</v>
      </c>
      <c r="AS29" s="208">
        <f>IF($B$9=6,AR29,"")</f>
      </c>
    </row>
    <row r="30" spans="1:45" ht="19.5" customHeight="1">
      <c r="A30" s="258">
        <v>6</v>
      </c>
      <c r="B30" s="303"/>
      <c r="C30" s="5" t="str">
        <f t="shared" si="7"/>
        <v> 6  </v>
      </c>
      <c r="D30" s="174">
        <v>0</v>
      </c>
      <c r="E30" s="174">
        <v>0</v>
      </c>
      <c r="F30" s="170" t="s">
        <v>7</v>
      </c>
      <c r="G30" s="252">
        <f>'2. Schritt ---&gt;&gt;&gt; Erfassung &lt;&lt;&lt;'!DE54</f>
        <v>166</v>
      </c>
      <c r="H30" s="252">
        <f>'2. Schritt ---&gt;&gt;&gt; Erfassung &lt;&lt;&lt;'!DI54</f>
        <v>0</v>
      </c>
      <c r="I30" s="182"/>
      <c r="J30" s="183"/>
      <c r="K30" s="183"/>
      <c r="L30" s="183"/>
      <c r="M30" s="269"/>
      <c r="N30" s="255">
        <f t="shared" si="3"/>
        <v>38</v>
      </c>
      <c r="O30" s="70" t="str">
        <f t="shared" si="4"/>
        <v>tarifl. AZ</v>
      </c>
      <c r="P30" s="219"/>
      <c r="Q30" s="51"/>
      <c r="R30" s="51"/>
      <c r="S30" s="51"/>
      <c r="T30" s="51"/>
      <c r="U30" s="56"/>
      <c r="V30" s="163">
        <f>'2. Schritt ---&gt;&gt;&gt; Erfassung &lt;&lt;&lt;'!A25</f>
        <v>6</v>
      </c>
      <c r="W30" s="163" t="str">
        <f>'2. Schritt ---&gt;&gt;&gt; Erfassung &lt;&lt;&lt;'!B25</f>
        <v>Di</v>
      </c>
      <c r="X30" s="207">
        <f>'2. Schritt ---&gt;&gt;&gt; Erfassung &lt;&lt;&lt;'!E25</f>
        <v>8</v>
      </c>
      <c r="Y30" s="207">
        <f t="shared" si="5"/>
        <v>0</v>
      </c>
      <c r="AA30" s="208">
        <f t="shared" si="6"/>
        <v>8</v>
      </c>
      <c r="AO30" s="208" t="s">
        <v>34</v>
      </c>
      <c r="AP30" s="208">
        <f>IF($D$6=AO30,6,0)</f>
        <v>0</v>
      </c>
      <c r="AR30" s="208" t="s">
        <v>46</v>
      </c>
      <c r="AS30" s="208">
        <f>IF($B$9=7,AR30,"")</f>
      </c>
    </row>
    <row r="31" spans="1:45" ht="19.5" customHeight="1">
      <c r="A31" s="258">
        <v>7</v>
      </c>
      <c r="B31" s="303"/>
      <c r="C31" s="5" t="str">
        <f t="shared" si="7"/>
        <v> 7  </v>
      </c>
      <c r="D31" s="174">
        <v>0</v>
      </c>
      <c r="E31" s="174">
        <v>0</v>
      </c>
      <c r="F31" s="170" t="s">
        <v>7</v>
      </c>
      <c r="G31" s="252">
        <f>'2. Schritt ---&gt;&gt;&gt; Erfassung &lt;&lt;&lt;'!DZ54</f>
        <v>166</v>
      </c>
      <c r="H31" s="252">
        <f>'2. Schritt ---&gt;&gt;&gt; Erfassung &lt;&lt;&lt;'!ED54</f>
        <v>0</v>
      </c>
      <c r="I31" s="182"/>
      <c r="J31" s="183"/>
      <c r="K31" s="183"/>
      <c r="L31" s="183"/>
      <c r="M31" s="269"/>
      <c r="N31" s="255">
        <f t="shared" si="3"/>
        <v>38</v>
      </c>
      <c r="O31" s="70" t="str">
        <f t="shared" si="4"/>
        <v>tarifl. AZ</v>
      </c>
      <c r="P31" s="219"/>
      <c r="Q31" s="51"/>
      <c r="R31" s="51"/>
      <c r="S31" s="51"/>
      <c r="T31" s="51"/>
      <c r="U31" s="56"/>
      <c r="V31" s="163">
        <f>'2. Schritt ---&gt;&gt;&gt; Erfassung &lt;&lt;&lt;'!A26</f>
        <v>7</v>
      </c>
      <c r="W31" s="163" t="str">
        <f>'2. Schritt ---&gt;&gt;&gt; Erfassung &lt;&lt;&lt;'!B26</f>
        <v>Mi</v>
      </c>
      <c r="X31" s="207">
        <f>'2. Schritt ---&gt;&gt;&gt; Erfassung &lt;&lt;&lt;'!E26</f>
        <v>8</v>
      </c>
      <c r="Y31" s="207">
        <f t="shared" si="5"/>
        <v>0</v>
      </c>
      <c r="AA31" s="208">
        <f t="shared" si="6"/>
        <v>8</v>
      </c>
      <c r="AO31" s="208" t="s">
        <v>35</v>
      </c>
      <c r="AP31" s="208">
        <f>IF($D$6=AO31,7,0)</f>
        <v>0</v>
      </c>
      <c r="AR31" s="208" t="s">
        <v>40</v>
      </c>
      <c r="AS31" s="208">
        <f>IF($B$9=1,AR31,"")</f>
      </c>
    </row>
    <row r="32" spans="1:45" ht="19.5" customHeight="1">
      <c r="A32" s="258">
        <v>8</v>
      </c>
      <c r="B32" s="303"/>
      <c r="C32" s="5" t="str">
        <f t="shared" si="7"/>
        <v> 8  </v>
      </c>
      <c r="D32" s="174">
        <v>0</v>
      </c>
      <c r="E32" s="174">
        <v>0</v>
      </c>
      <c r="F32" s="170" t="s">
        <v>7</v>
      </c>
      <c r="G32" s="252">
        <f>'2. Schritt ---&gt;&gt;&gt; Erfassung &lt;&lt;&lt;'!EU54</f>
        <v>166</v>
      </c>
      <c r="H32" s="252">
        <f>'2. Schritt ---&gt;&gt;&gt; Erfassung &lt;&lt;&lt;'!EY54</f>
        <v>0</v>
      </c>
      <c r="I32" s="182"/>
      <c r="J32" s="183"/>
      <c r="K32" s="183"/>
      <c r="L32" s="183"/>
      <c r="M32" s="269"/>
      <c r="N32" s="255">
        <f t="shared" si="3"/>
        <v>38</v>
      </c>
      <c r="O32" s="70" t="str">
        <f t="shared" si="4"/>
        <v>tarifl. AZ</v>
      </c>
      <c r="P32" s="219"/>
      <c r="Q32" s="51"/>
      <c r="R32" s="51"/>
      <c r="S32" s="51"/>
      <c r="T32" s="51"/>
      <c r="U32" s="56"/>
      <c r="V32" s="163">
        <f>'2. Schritt ---&gt;&gt;&gt; Erfassung &lt;&lt;&lt;'!A27</f>
        <v>8</v>
      </c>
      <c r="W32" s="163" t="str">
        <f>'2. Schritt ---&gt;&gt;&gt; Erfassung &lt;&lt;&lt;'!B27</f>
        <v>Do</v>
      </c>
      <c r="X32" s="207">
        <f>'2. Schritt ---&gt;&gt;&gt; Erfassung &lt;&lt;&lt;'!E27</f>
        <v>8</v>
      </c>
      <c r="Y32" s="207">
        <f t="shared" si="5"/>
        <v>0</v>
      </c>
      <c r="AA32" s="208">
        <f t="shared" si="6"/>
        <v>8</v>
      </c>
      <c r="AO32" s="208" t="s">
        <v>36</v>
      </c>
      <c r="AP32" s="208">
        <f>IF($D$6=AO32,8,0)</f>
        <v>0</v>
      </c>
      <c r="AS32" s="208" t="str">
        <f>CONCATENATE(AS25,AS26,AS27,AS28,AS29,AS30,AS31)</f>
        <v>Donnerstag</v>
      </c>
    </row>
    <row r="33" spans="1:42" ht="19.5" customHeight="1">
      <c r="A33" s="258">
        <v>9</v>
      </c>
      <c r="B33" s="303"/>
      <c r="C33" s="5" t="str">
        <f t="shared" si="7"/>
        <v> 9  </v>
      </c>
      <c r="D33" s="174">
        <v>0</v>
      </c>
      <c r="E33" s="174">
        <v>0</v>
      </c>
      <c r="F33" s="170" t="s">
        <v>7</v>
      </c>
      <c r="G33" s="252">
        <f>'2. Schritt ---&gt;&gt;&gt; Erfassung &lt;&lt;&lt;'!FP54</f>
        <v>166</v>
      </c>
      <c r="H33" s="252">
        <f>'2. Schritt ---&gt;&gt;&gt; Erfassung &lt;&lt;&lt;'!FT54</f>
        <v>0</v>
      </c>
      <c r="I33" s="182"/>
      <c r="J33" s="183"/>
      <c r="K33" s="183"/>
      <c r="L33" s="183"/>
      <c r="M33" s="269"/>
      <c r="N33" s="255">
        <f t="shared" si="3"/>
        <v>38</v>
      </c>
      <c r="O33" s="70" t="str">
        <f t="shared" si="4"/>
        <v>tarifl. AZ</v>
      </c>
      <c r="P33" s="219"/>
      <c r="Q33" s="51"/>
      <c r="R33" s="51"/>
      <c r="S33" s="51"/>
      <c r="T33" s="51"/>
      <c r="U33" s="56"/>
      <c r="V33" s="163">
        <f>'2. Schritt ---&gt;&gt;&gt; Erfassung &lt;&lt;&lt;'!A28</f>
        <v>9</v>
      </c>
      <c r="W33" s="163" t="str">
        <f>'2. Schritt ---&gt;&gt;&gt; Erfassung &lt;&lt;&lt;'!B28</f>
        <v>Fr</v>
      </c>
      <c r="X33" s="207">
        <f>'2. Schritt ---&gt;&gt;&gt; Erfassung &lt;&lt;&lt;'!E28</f>
        <v>6</v>
      </c>
      <c r="Y33" s="207">
        <f t="shared" si="5"/>
        <v>0</v>
      </c>
      <c r="AA33" s="208">
        <f t="shared" si="6"/>
        <v>6</v>
      </c>
      <c r="AO33" s="208" t="s">
        <v>37</v>
      </c>
      <c r="AP33" s="208">
        <f>IF($D$6=AO33,9,0)</f>
        <v>0</v>
      </c>
    </row>
    <row r="34" spans="1:42" ht="19.5" customHeight="1">
      <c r="A34" s="258">
        <v>10</v>
      </c>
      <c r="B34" s="303"/>
      <c r="C34" s="5" t="str">
        <f t="shared" si="7"/>
        <v> 10  </v>
      </c>
      <c r="D34" s="174">
        <v>0</v>
      </c>
      <c r="E34" s="174">
        <v>0</v>
      </c>
      <c r="F34" s="170" t="s">
        <v>7</v>
      </c>
      <c r="G34" s="252">
        <f>'2. Schritt ---&gt;&gt;&gt; Erfassung &lt;&lt;&lt;'!GK54</f>
        <v>166</v>
      </c>
      <c r="H34" s="252">
        <f>'2. Schritt ---&gt;&gt;&gt; Erfassung &lt;&lt;&lt;'!GO54</f>
        <v>0</v>
      </c>
      <c r="I34" s="182"/>
      <c r="J34" s="183"/>
      <c r="K34" s="183"/>
      <c r="L34" s="183"/>
      <c r="M34" s="269"/>
      <c r="N34" s="255">
        <f t="shared" si="3"/>
        <v>38</v>
      </c>
      <c r="O34" s="70" t="str">
        <f t="shared" si="4"/>
        <v>tarifl. AZ</v>
      </c>
      <c r="P34" s="219"/>
      <c r="Q34" s="219"/>
      <c r="R34" s="219"/>
      <c r="S34" s="219"/>
      <c r="T34" s="56"/>
      <c r="U34" s="56"/>
      <c r="V34" s="163">
        <f>'2. Schritt ---&gt;&gt;&gt; Erfassung &lt;&lt;&lt;'!A29</f>
        <v>10</v>
      </c>
      <c r="W34" s="163" t="str">
        <f>'2. Schritt ---&gt;&gt;&gt; Erfassung &lt;&lt;&lt;'!B29</f>
        <v>Sa</v>
      </c>
      <c r="X34" s="207">
        <f>'2. Schritt ---&gt;&gt;&gt; Erfassung &lt;&lt;&lt;'!E29</f>
        <v>0</v>
      </c>
      <c r="Y34" s="207">
        <f t="shared" si="5"/>
        <v>0</v>
      </c>
      <c r="AA34" s="208">
        <f t="shared" si="6"/>
        <v>0</v>
      </c>
      <c r="AO34" s="208" t="s">
        <v>38</v>
      </c>
      <c r="AP34" s="208">
        <f>IF($D$6=AO34,10,0)</f>
        <v>0</v>
      </c>
    </row>
    <row r="35" spans="1:42" ht="19.5" customHeight="1">
      <c r="A35" s="258">
        <v>11</v>
      </c>
      <c r="B35" s="303"/>
      <c r="C35" s="5" t="str">
        <f t="shared" si="7"/>
        <v> 11  </v>
      </c>
      <c r="D35" s="174">
        <v>0</v>
      </c>
      <c r="E35" s="174">
        <v>0</v>
      </c>
      <c r="F35" s="170" t="s">
        <v>7</v>
      </c>
      <c r="G35" s="252">
        <f>'2. Schritt ---&gt;&gt;&gt; Erfassung &lt;&lt;&lt;'!HF54</f>
        <v>166</v>
      </c>
      <c r="H35" s="252">
        <f>'2. Schritt ---&gt;&gt;&gt; Erfassung &lt;&lt;&lt;'!HJ54</f>
        <v>0</v>
      </c>
      <c r="I35" s="182"/>
      <c r="J35" s="183"/>
      <c r="K35" s="183"/>
      <c r="L35" s="183"/>
      <c r="M35" s="269"/>
      <c r="N35" s="255">
        <f t="shared" si="3"/>
        <v>38</v>
      </c>
      <c r="O35" s="70" t="str">
        <f t="shared" si="4"/>
        <v>tarifl. AZ</v>
      </c>
      <c r="P35" s="219"/>
      <c r="Q35" s="219"/>
      <c r="R35" s="219"/>
      <c r="S35" s="219"/>
      <c r="T35" s="56"/>
      <c r="U35" s="56"/>
      <c r="V35" s="163">
        <f>'2. Schritt ---&gt;&gt;&gt; Erfassung &lt;&lt;&lt;'!A30</f>
        <v>11</v>
      </c>
      <c r="W35" s="163" t="str">
        <f>'2. Schritt ---&gt;&gt;&gt; Erfassung &lt;&lt;&lt;'!B30</f>
        <v>So</v>
      </c>
      <c r="X35" s="207">
        <f>'2. Schritt ---&gt;&gt;&gt; Erfassung &lt;&lt;&lt;'!E30</f>
        <v>0</v>
      </c>
      <c r="Y35" s="207">
        <f t="shared" si="5"/>
        <v>0</v>
      </c>
      <c r="AA35" s="208">
        <f t="shared" si="6"/>
        <v>0</v>
      </c>
      <c r="AO35" s="208" t="s">
        <v>39</v>
      </c>
      <c r="AP35" s="208">
        <f>IF($D$6=AO35,11,0)</f>
        <v>0</v>
      </c>
    </row>
    <row r="36" spans="1:42" ht="19.5" customHeight="1" thickBot="1">
      <c r="A36" s="259">
        <v>12</v>
      </c>
      <c r="B36" s="304"/>
      <c r="C36" s="11" t="str">
        <f t="shared" si="7"/>
        <v> 12  </v>
      </c>
      <c r="D36" s="175">
        <v>0</v>
      </c>
      <c r="E36" s="175">
        <v>0</v>
      </c>
      <c r="F36" s="171" t="s">
        <v>7</v>
      </c>
      <c r="G36" s="253">
        <f>'2. Schritt ---&gt;&gt;&gt; Erfassung &lt;&lt;&lt;'!IA54</f>
        <v>166</v>
      </c>
      <c r="H36" s="253">
        <f>'2. Schritt ---&gt;&gt;&gt; Erfassung &lt;&lt;&lt;'!IE54</f>
        <v>0</v>
      </c>
      <c r="I36" s="184"/>
      <c r="J36" s="185"/>
      <c r="K36" s="185"/>
      <c r="L36" s="185"/>
      <c r="M36" s="270"/>
      <c r="N36" s="256">
        <f t="shared" si="3"/>
        <v>38</v>
      </c>
      <c r="O36" s="73" t="str">
        <f t="shared" si="4"/>
        <v>tarifl. AZ</v>
      </c>
      <c r="P36" s="219"/>
      <c r="Q36" s="219"/>
      <c r="R36" s="219"/>
      <c r="S36" s="219"/>
      <c r="T36" s="56"/>
      <c r="U36" s="56"/>
      <c r="V36" s="163">
        <f>'2. Schritt ---&gt;&gt;&gt; Erfassung &lt;&lt;&lt;'!A31</f>
        <v>12</v>
      </c>
      <c r="W36" s="163" t="str">
        <f>'2. Schritt ---&gt;&gt;&gt; Erfassung &lt;&lt;&lt;'!B31</f>
        <v>Mo</v>
      </c>
      <c r="X36" s="207">
        <f>'2. Schritt ---&gt;&gt;&gt; Erfassung &lt;&lt;&lt;'!E31</f>
        <v>8</v>
      </c>
      <c r="Y36" s="207">
        <f t="shared" si="5"/>
        <v>0</v>
      </c>
      <c r="AA36" s="208">
        <f t="shared" si="6"/>
        <v>8</v>
      </c>
      <c r="AO36" s="208" t="s">
        <v>29</v>
      </c>
      <c r="AP36" s="208">
        <f>IF($D$6=AO36,12,0)</f>
        <v>12</v>
      </c>
    </row>
    <row r="37" spans="1:42" ht="21.75" customHeight="1" thickTop="1">
      <c r="A37" s="18"/>
      <c r="B37" s="13"/>
      <c r="C37" s="37"/>
      <c r="D37" s="37"/>
      <c r="E37" s="37"/>
      <c r="F37" s="13"/>
      <c r="N37" s="13"/>
      <c r="O37" s="22"/>
      <c r="P37" s="61"/>
      <c r="Q37" s="219"/>
      <c r="R37" s="219"/>
      <c r="S37" s="219"/>
      <c r="T37" s="56"/>
      <c r="U37" s="220"/>
      <c r="V37" s="163">
        <f>'2. Schritt ---&gt;&gt;&gt; Erfassung &lt;&lt;&lt;'!A32</f>
        <v>13</v>
      </c>
      <c r="W37" s="163" t="str">
        <f>'2. Schritt ---&gt;&gt;&gt; Erfassung &lt;&lt;&lt;'!B32</f>
        <v>Di</v>
      </c>
      <c r="X37" s="207">
        <f>'2. Schritt ---&gt;&gt;&gt; Erfassung &lt;&lt;&lt;'!E32</f>
        <v>8</v>
      </c>
      <c r="Y37" s="207">
        <f t="shared" si="5"/>
        <v>0</v>
      </c>
      <c r="AA37" s="208">
        <f t="shared" si="6"/>
        <v>8</v>
      </c>
      <c r="AP37" s="208">
        <f>SUM(AP25:AP36)</f>
        <v>12</v>
      </c>
    </row>
    <row r="38" spans="1:27" ht="21.75" customHeight="1" hidden="1">
      <c r="A38" s="384" t="s">
        <v>66</v>
      </c>
      <c r="B38" s="384"/>
      <c r="C38" s="384"/>
      <c r="D38" s="384"/>
      <c r="E38" s="37" t="s">
        <v>65</v>
      </c>
      <c r="F38" s="37" t="s">
        <v>1</v>
      </c>
      <c r="G38" s="240"/>
      <c r="H38" s="240"/>
      <c r="J38" s="240"/>
      <c r="K38" s="240"/>
      <c r="L38" s="240"/>
      <c r="N38" s="13"/>
      <c r="O38" s="22"/>
      <c r="P38" s="61"/>
      <c r="Q38" s="220"/>
      <c r="R38" s="220"/>
      <c r="S38" s="220"/>
      <c r="T38" s="220"/>
      <c r="U38" s="61"/>
      <c r="V38" s="163">
        <f>'2. Schritt ---&gt;&gt;&gt; Erfassung &lt;&lt;&lt;'!A33</f>
        <v>14</v>
      </c>
      <c r="W38" s="163" t="str">
        <f>'2. Schritt ---&gt;&gt;&gt; Erfassung &lt;&lt;&lt;'!B33</f>
        <v>Mi</v>
      </c>
      <c r="X38" s="207">
        <f>'2. Schritt ---&gt;&gt;&gt; Erfassung &lt;&lt;&lt;'!E33</f>
        <v>8</v>
      </c>
      <c r="Y38" s="207">
        <f t="shared" si="5"/>
        <v>0</v>
      </c>
      <c r="AA38" s="208">
        <f t="shared" si="6"/>
        <v>8</v>
      </c>
    </row>
    <row r="39" spans="1:27" ht="21.75" customHeight="1" hidden="1">
      <c r="A39" s="385" t="s">
        <v>63</v>
      </c>
      <c r="B39" s="385"/>
      <c r="C39" s="385"/>
      <c r="D39" s="385"/>
      <c r="E39" s="241">
        <v>8.5</v>
      </c>
      <c r="F39" s="241">
        <v>7</v>
      </c>
      <c r="G39" s="242"/>
      <c r="H39" s="242"/>
      <c r="I39" s="243"/>
      <c r="J39" s="242"/>
      <c r="K39" s="242"/>
      <c r="L39" s="242"/>
      <c r="N39" s="13"/>
      <c r="O39" s="22"/>
      <c r="P39" s="61"/>
      <c r="Q39" s="61"/>
      <c r="R39" s="61"/>
      <c r="S39" s="61"/>
      <c r="T39" s="61"/>
      <c r="U39" s="61"/>
      <c r="V39" s="163">
        <f>'2. Schritt ---&gt;&gt;&gt; Erfassung &lt;&lt;&lt;'!A34</f>
        <v>15</v>
      </c>
      <c r="W39" s="163" t="str">
        <f>'2. Schritt ---&gt;&gt;&gt; Erfassung &lt;&lt;&lt;'!B34</f>
        <v>Do</v>
      </c>
      <c r="X39" s="207">
        <f>'2. Schritt ---&gt;&gt;&gt; Erfassung &lt;&lt;&lt;'!E34</f>
        <v>8</v>
      </c>
      <c r="Y39" s="207">
        <f t="shared" si="5"/>
        <v>0</v>
      </c>
      <c r="AA39" s="208">
        <f t="shared" si="6"/>
        <v>8</v>
      </c>
    </row>
    <row r="40" spans="1:27" ht="21.75" customHeight="1" hidden="1">
      <c r="A40" s="385" t="s">
        <v>64</v>
      </c>
      <c r="B40" s="385"/>
      <c r="C40" s="385"/>
      <c r="D40" s="385"/>
      <c r="E40" s="241">
        <v>8</v>
      </c>
      <c r="F40" s="241">
        <v>6</v>
      </c>
      <c r="G40" s="242"/>
      <c r="H40" s="242"/>
      <c r="I40" s="242"/>
      <c r="J40" s="242"/>
      <c r="K40" s="242"/>
      <c r="L40" s="242"/>
      <c r="N40" s="13"/>
      <c r="O40" s="22"/>
      <c r="P40" s="61"/>
      <c r="Q40" s="61"/>
      <c r="R40" s="61"/>
      <c r="S40" s="61"/>
      <c r="T40" s="61"/>
      <c r="U40" s="61"/>
      <c r="V40" s="163">
        <f>'2. Schritt ---&gt;&gt;&gt; Erfassung &lt;&lt;&lt;'!A35</f>
        <v>16</v>
      </c>
      <c r="W40" s="163" t="str">
        <f>'2. Schritt ---&gt;&gt;&gt; Erfassung &lt;&lt;&lt;'!B35</f>
        <v>Fr</v>
      </c>
      <c r="X40" s="207">
        <f>'2. Schritt ---&gt;&gt;&gt; Erfassung &lt;&lt;&lt;'!E35</f>
        <v>6</v>
      </c>
      <c r="Y40" s="207">
        <f t="shared" si="5"/>
        <v>0</v>
      </c>
      <c r="AA40" s="208">
        <f t="shared" si="6"/>
        <v>6</v>
      </c>
    </row>
    <row r="41" spans="1:27" ht="21.75" customHeight="1" thickBot="1">
      <c r="A41" s="244" t="s">
        <v>108</v>
      </c>
      <c r="B41" s="13"/>
      <c r="C41" s="17"/>
      <c r="D41" s="13"/>
      <c r="E41" s="13"/>
      <c r="F41" s="13"/>
      <c r="N41" s="13"/>
      <c r="O41" s="22"/>
      <c r="P41" s="61"/>
      <c r="Q41" s="61"/>
      <c r="R41" s="61"/>
      <c r="S41" s="61"/>
      <c r="T41" s="61"/>
      <c r="U41" s="61"/>
      <c r="V41" s="163">
        <f>'2. Schritt ---&gt;&gt;&gt; Erfassung &lt;&lt;&lt;'!A36</f>
        <v>17</v>
      </c>
      <c r="W41" s="163" t="str">
        <f>'2. Schritt ---&gt;&gt;&gt; Erfassung &lt;&lt;&lt;'!B36</f>
        <v>Sa</v>
      </c>
      <c r="X41" s="207">
        <f>'2. Schritt ---&gt;&gt;&gt; Erfassung &lt;&lt;&lt;'!E36</f>
        <v>0</v>
      </c>
      <c r="Y41" s="207">
        <f t="shared" si="5"/>
        <v>0</v>
      </c>
      <c r="AA41" s="208">
        <f t="shared" si="6"/>
        <v>0</v>
      </c>
    </row>
    <row r="42" spans="1:27" ht="20.25" customHeight="1" thickBot="1" thickTop="1">
      <c r="A42" s="409" t="s">
        <v>88</v>
      </c>
      <c r="B42" s="410"/>
      <c r="C42" s="162"/>
      <c r="D42" s="386" t="s">
        <v>21</v>
      </c>
      <c r="E42" s="387"/>
      <c r="F42" s="324" t="s">
        <v>107</v>
      </c>
      <c r="G42" s="325"/>
      <c r="H42" s="325"/>
      <c r="I42" s="325"/>
      <c r="J42" s="360"/>
      <c r="N42" s="13"/>
      <c r="O42" s="13"/>
      <c r="P42" s="61"/>
      <c r="Q42" s="61"/>
      <c r="R42" s="61"/>
      <c r="S42" s="61"/>
      <c r="T42" s="61"/>
      <c r="U42" s="61"/>
      <c r="V42" s="163">
        <f>'2. Schritt ---&gt;&gt;&gt; Erfassung &lt;&lt;&lt;'!A37</f>
        <v>18</v>
      </c>
      <c r="W42" s="163" t="str">
        <f>'2. Schritt ---&gt;&gt;&gt; Erfassung &lt;&lt;&lt;'!B37</f>
        <v>So</v>
      </c>
      <c r="X42" s="207">
        <f>'2. Schritt ---&gt;&gt;&gt; Erfassung &lt;&lt;&lt;'!E37</f>
        <v>0</v>
      </c>
      <c r="Y42" s="207">
        <f t="shared" si="5"/>
        <v>0</v>
      </c>
      <c r="AA42" s="208">
        <f t="shared" si="6"/>
        <v>0</v>
      </c>
    </row>
    <row r="43" spans="1:27" ht="17.25" customHeight="1" thickBot="1" thickTop="1">
      <c r="A43" s="411"/>
      <c r="B43" s="412"/>
      <c r="C43" s="164"/>
      <c r="D43" s="272" t="s">
        <v>17</v>
      </c>
      <c r="E43" s="273" t="s">
        <v>18</v>
      </c>
      <c r="F43" s="274" t="s">
        <v>22</v>
      </c>
      <c r="G43" s="275" t="s">
        <v>23</v>
      </c>
      <c r="H43" s="275" t="s">
        <v>109</v>
      </c>
      <c r="I43" s="335" t="str">
        <f>'2. Schritt ---&gt;&gt;&gt; Erfassung &lt;&lt;&lt;'!A66</f>
        <v>S-KUG</v>
      </c>
      <c r="J43" s="332"/>
      <c r="K43" s="333" t="s">
        <v>110</v>
      </c>
      <c r="L43" s="334"/>
      <c r="M43" s="334"/>
      <c r="N43" s="330"/>
      <c r="O43" s="176"/>
      <c r="P43" s="61"/>
      <c r="Q43" s="51"/>
      <c r="R43" s="51"/>
      <c r="S43" s="51"/>
      <c r="T43" s="51"/>
      <c r="U43" s="61"/>
      <c r="V43" s="163">
        <f>'2. Schritt ---&gt;&gt;&gt; Erfassung &lt;&lt;&lt;'!A38</f>
        <v>19</v>
      </c>
      <c r="W43" s="163" t="str">
        <f>'2. Schritt ---&gt;&gt;&gt; Erfassung &lt;&lt;&lt;'!B38</f>
        <v>Mo</v>
      </c>
      <c r="X43" s="207">
        <f>'2. Schritt ---&gt;&gt;&gt; Erfassung &lt;&lt;&lt;'!E38</f>
        <v>8</v>
      </c>
      <c r="Y43" s="207">
        <f t="shared" si="5"/>
        <v>0</v>
      </c>
      <c r="AA43" s="208">
        <f t="shared" si="6"/>
        <v>8</v>
      </c>
    </row>
    <row r="44" spans="1:27" ht="17.25" customHeight="1">
      <c r="A44" s="165">
        <v>1</v>
      </c>
      <c r="B44" s="245" t="str">
        <f>IF(B25&gt;0,B25,"")</f>
        <v>Fachwerker Meier</v>
      </c>
      <c r="C44" s="167" t="str">
        <f>CONCATENATE(" ",A44,"  ",B44)</f>
        <v> 1  Fachwerker Meier</v>
      </c>
      <c r="D44" s="276">
        <f>'2. Schritt ---&gt;&gt;&gt; Erfassung &lt;&lt;&lt;'!D51</f>
        <v>0</v>
      </c>
      <c r="E44" s="277">
        <f>'2. Schritt ---&gt;&gt;&gt; Erfassung &lt;&lt;&lt;'!G51</f>
        <v>0</v>
      </c>
      <c r="F44" s="278">
        <f>'2. Schritt ---&gt;&gt;&gt; Erfassung &lt;&lt;&lt;'!K52</f>
        <v>0</v>
      </c>
      <c r="G44" s="278">
        <f>'2. Schritt ---&gt;&gt;&gt; Erfassung &lt;&lt;&lt;'!M52</f>
        <v>0</v>
      </c>
      <c r="H44" s="278">
        <f>'2. Schritt ---&gt;&gt;&gt; Erfassung &lt;&lt;&lt;'!N52</f>
        <v>0</v>
      </c>
      <c r="I44" s="358">
        <f>'2. Schritt ---&gt;&gt;&gt; Erfassung &lt;&lt;&lt;'!J52</f>
        <v>0</v>
      </c>
      <c r="J44" s="359"/>
      <c r="K44" s="327">
        <f>'2. Schritt ---&gt;&gt;&gt; Erfassung &lt;&lt;&lt;'!T53</f>
        <v>-166</v>
      </c>
      <c r="L44" s="328"/>
      <c r="M44" s="430" t="str">
        <f>IF(F25="ja",'2. Schritt ---&gt;&gt;&gt; Erfassung &lt;&lt;&lt;'!O54,"")</f>
        <v>AZK Stundenabbau      </v>
      </c>
      <c r="N44" s="431"/>
      <c r="O44" s="177"/>
      <c r="P44" s="61"/>
      <c r="Q44" s="51"/>
      <c r="R44" s="51"/>
      <c r="S44" s="51"/>
      <c r="T44" s="51"/>
      <c r="U44" s="61"/>
      <c r="V44" s="163">
        <f>'2. Schritt ---&gt;&gt;&gt; Erfassung &lt;&lt;&lt;'!A39</f>
        <v>20</v>
      </c>
      <c r="W44" s="163" t="str">
        <f>'2. Schritt ---&gt;&gt;&gt; Erfassung &lt;&lt;&lt;'!B39</f>
        <v>Di</v>
      </c>
      <c r="X44" s="207">
        <f>'2. Schritt ---&gt;&gt;&gt; Erfassung &lt;&lt;&lt;'!E39</f>
        <v>8</v>
      </c>
      <c r="Y44" s="207">
        <f t="shared" si="5"/>
        <v>0</v>
      </c>
      <c r="AA44" s="208">
        <f t="shared" si="6"/>
        <v>8</v>
      </c>
    </row>
    <row r="45" spans="1:27" ht="17.25" customHeight="1">
      <c r="A45" s="166">
        <v>2</v>
      </c>
      <c r="B45" s="246" t="str">
        <f aca="true" t="shared" si="8" ref="B45:B55">IF(B26&gt;0,B26,"")</f>
        <v>Bauhelfer Schulze</v>
      </c>
      <c r="C45" s="168" t="str">
        <f aca="true" t="shared" si="9" ref="C45:C55">CONCATENATE(" ",A45,"  ",B45)</f>
        <v> 2  Bauhelfer Schulze</v>
      </c>
      <c r="D45" s="276">
        <f>'2. Schritt ---&gt;&gt;&gt; Erfassung &lt;&lt;&lt;'!Y51</f>
        <v>0</v>
      </c>
      <c r="E45" s="277">
        <f>'2. Schritt ---&gt;&gt;&gt; Erfassung &lt;&lt;&lt;'!AB51</f>
        <v>0</v>
      </c>
      <c r="F45" s="278">
        <f>'2. Schritt ---&gt;&gt;&gt; Erfassung &lt;&lt;&lt;'!AF52</f>
        <v>0</v>
      </c>
      <c r="G45" s="278">
        <f>'2. Schritt ---&gt;&gt;&gt; Erfassung &lt;&lt;&lt;'!AH52</f>
        <v>0</v>
      </c>
      <c r="H45" s="278">
        <f>'2. Schritt ---&gt;&gt;&gt; Erfassung &lt;&lt;&lt;'!AI52</f>
        <v>0</v>
      </c>
      <c r="I45" s="358">
        <f>'2. Schritt ---&gt;&gt;&gt; Erfassung &lt;&lt;&lt;'!AE52</f>
        <v>0</v>
      </c>
      <c r="J45" s="359"/>
      <c r="K45" s="327">
        <f>'2. Schritt ---&gt;&gt;&gt; Erfassung &lt;&lt;&lt;'!AO53</f>
        <v>-166</v>
      </c>
      <c r="L45" s="328"/>
      <c r="M45" s="331" t="str">
        <f>IF(F26="ja",'2. Schritt ---&gt;&gt;&gt; Erfassung &lt;&lt;&lt;'!AJ54,"")</f>
        <v>AZK Stundenabbau      </v>
      </c>
      <c r="N45" s="326"/>
      <c r="O45" s="177"/>
      <c r="P45" s="61"/>
      <c r="Q45" s="51"/>
      <c r="R45" s="51"/>
      <c r="S45" s="51"/>
      <c r="T45" s="51"/>
      <c r="U45" s="61"/>
      <c r="V45" s="163">
        <f>'2. Schritt ---&gt;&gt;&gt; Erfassung &lt;&lt;&lt;'!A40</f>
        <v>21</v>
      </c>
      <c r="W45" s="163" t="str">
        <f>'2. Schritt ---&gt;&gt;&gt; Erfassung &lt;&lt;&lt;'!B40</f>
        <v>Mi</v>
      </c>
      <c r="X45" s="207">
        <f>'2. Schritt ---&gt;&gt;&gt; Erfassung &lt;&lt;&lt;'!E40</f>
        <v>8</v>
      </c>
      <c r="Y45" s="207">
        <f t="shared" si="5"/>
        <v>0</v>
      </c>
      <c r="AA45" s="208">
        <f t="shared" si="6"/>
        <v>8</v>
      </c>
    </row>
    <row r="46" spans="1:27" ht="17.25" customHeight="1">
      <c r="A46" s="166">
        <v>3</v>
      </c>
      <c r="B46" s="246">
        <f t="shared" si="8"/>
      </c>
      <c r="C46" s="168" t="str">
        <f t="shared" si="9"/>
        <v> 3  </v>
      </c>
      <c r="D46" s="276">
        <f>'2. Schritt ---&gt;&gt;&gt; Erfassung &lt;&lt;&lt;'!AT51</f>
        <v>0</v>
      </c>
      <c r="E46" s="277">
        <f>'2. Schritt ---&gt;&gt;&gt; Erfassung &lt;&lt;&lt;'!AW51</f>
        <v>0</v>
      </c>
      <c r="F46" s="278">
        <f>'2. Schritt ---&gt;&gt;&gt; Erfassung &lt;&lt;&lt;'!BA52</f>
        <v>0</v>
      </c>
      <c r="G46" s="278">
        <f>'2. Schritt ---&gt;&gt;&gt; Erfassung &lt;&lt;&lt;'!BC52</f>
        <v>0</v>
      </c>
      <c r="H46" s="278">
        <f>'2. Schritt ---&gt;&gt;&gt; Erfassung &lt;&lt;&lt;'!BD52</f>
        <v>0</v>
      </c>
      <c r="I46" s="358">
        <f>'2. Schritt ---&gt;&gt;&gt; Erfassung &lt;&lt;&lt;'!AZ52</f>
        <v>0</v>
      </c>
      <c r="J46" s="359"/>
      <c r="K46" s="327">
        <f>'2. Schritt ---&gt;&gt;&gt; Erfassung &lt;&lt;&lt;'!BJ53</f>
        <v>-166</v>
      </c>
      <c r="L46" s="328"/>
      <c r="M46" s="331" t="str">
        <f>IF(F27="ja",'2. Schritt ---&gt;&gt;&gt; Erfassung &lt;&lt;&lt;'!BE54,"")</f>
        <v>AZK Stundenabbau      </v>
      </c>
      <c r="N46" s="326"/>
      <c r="O46" s="177"/>
      <c r="P46" s="61"/>
      <c r="Q46" s="51"/>
      <c r="R46" s="51"/>
      <c r="S46" s="51"/>
      <c r="T46" s="51"/>
      <c r="U46" s="61"/>
      <c r="V46" s="163">
        <f>'2. Schritt ---&gt;&gt;&gt; Erfassung &lt;&lt;&lt;'!A41</f>
        <v>22</v>
      </c>
      <c r="W46" s="163" t="str">
        <f>'2. Schritt ---&gt;&gt;&gt; Erfassung &lt;&lt;&lt;'!B41</f>
        <v>Do</v>
      </c>
      <c r="X46" s="207">
        <f>'2. Schritt ---&gt;&gt;&gt; Erfassung &lt;&lt;&lt;'!E41</f>
        <v>8</v>
      </c>
      <c r="Y46" s="207">
        <f t="shared" si="5"/>
        <v>0</v>
      </c>
      <c r="AA46" s="208">
        <f t="shared" si="6"/>
        <v>8</v>
      </c>
    </row>
    <row r="47" spans="1:27" ht="17.25" customHeight="1">
      <c r="A47" s="166">
        <v>4</v>
      </c>
      <c r="B47" s="246">
        <f t="shared" si="8"/>
      </c>
      <c r="C47" s="168" t="str">
        <f t="shared" si="9"/>
        <v> 4  </v>
      </c>
      <c r="D47" s="276">
        <f>'2. Schritt ---&gt;&gt;&gt; Erfassung &lt;&lt;&lt;'!BO51</f>
        <v>0</v>
      </c>
      <c r="E47" s="277">
        <f>'2. Schritt ---&gt;&gt;&gt; Erfassung &lt;&lt;&lt;'!BR51</f>
        <v>0</v>
      </c>
      <c r="F47" s="278">
        <f>'2. Schritt ---&gt;&gt;&gt; Erfassung &lt;&lt;&lt;'!BV52</f>
        <v>0</v>
      </c>
      <c r="G47" s="278">
        <f>'2. Schritt ---&gt;&gt;&gt; Erfassung &lt;&lt;&lt;'!BX52</f>
        <v>0</v>
      </c>
      <c r="H47" s="278">
        <f>'2. Schritt ---&gt;&gt;&gt; Erfassung &lt;&lt;&lt;'!BY52</f>
        <v>0</v>
      </c>
      <c r="I47" s="358">
        <f>'2. Schritt ---&gt;&gt;&gt; Erfassung &lt;&lt;&lt;'!BU52</f>
        <v>0</v>
      </c>
      <c r="J47" s="359"/>
      <c r="K47" s="327">
        <f>'2. Schritt ---&gt;&gt;&gt; Erfassung &lt;&lt;&lt;'!CE53</f>
        <v>-166</v>
      </c>
      <c r="L47" s="328"/>
      <c r="M47" s="331" t="str">
        <f>IF(F28="ja",'2. Schritt ---&gt;&gt;&gt; Erfassung &lt;&lt;&lt;'!BZ54,"")</f>
        <v>AZK Stundenabbau      </v>
      </c>
      <c r="N47" s="326"/>
      <c r="O47" s="177"/>
      <c r="P47" s="61"/>
      <c r="Q47" s="51"/>
      <c r="R47" s="51"/>
      <c r="S47" s="51"/>
      <c r="T47" s="51"/>
      <c r="U47" s="61"/>
      <c r="V47" s="163">
        <f>'2. Schritt ---&gt;&gt;&gt; Erfassung &lt;&lt;&lt;'!A42</f>
        <v>23</v>
      </c>
      <c r="W47" s="163" t="str">
        <f>'2. Schritt ---&gt;&gt;&gt; Erfassung &lt;&lt;&lt;'!B42</f>
        <v>Fr</v>
      </c>
      <c r="X47" s="207">
        <f>'2. Schritt ---&gt;&gt;&gt; Erfassung &lt;&lt;&lt;'!E42</f>
        <v>6</v>
      </c>
      <c r="Y47" s="207">
        <f t="shared" si="5"/>
        <v>0</v>
      </c>
      <c r="AA47" s="208">
        <f t="shared" si="6"/>
        <v>6</v>
      </c>
    </row>
    <row r="48" spans="1:27" ht="17.25" customHeight="1">
      <c r="A48" s="166">
        <v>5</v>
      </c>
      <c r="B48" s="246">
        <f t="shared" si="8"/>
      </c>
      <c r="C48" s="168" t="str">
        <f t="shared" si="9"/>
        <v> 5  </v>
      </c>
      <c r="D48" s="276">
        <f>'2. Schritt ---&gt;&gt;&gt; Erfassung &lt;&lt;&lt;'!CJ51</f>
        <v>0</v>
      </c>
      <c r="E48" s="277">
        <f>'2. Schritt ---&gt;&gt;&gt; Erfassung &lt;&lt;&lt;'!CM51</f>
        <v>0</v>
      </c>
      <c r="F48" s="278">
        <f>'2. Schritt ---&gt;&gt;&gt; Erfassung &lt;&lt;&lt;'!CQ52</f>
        <v>0</v>
      </c>
      <c r="G48" s="278">
        <f>'2. Schritt ---&gt;&gt;&gt; Erfassung &lt;&lt;&lt;'!CS52</f>
        <v>0</v>
      </c>
      <c r="H48" s="278">
        <f>'2. Schritt ---&gt;&gt;&gt; Erfassung &lt;&lt;&lt;'!CT52</f>
        <v>0</v>
      </c>
      <c r="I48" s="358">
        <f>'2. Schritt ---&gt;&gt;&gt; Erfassung &lt;&lt;&lt;'!CP52</f>
        <v>0</v>
      </c>
      <c r="J48" s="359"/>
      <c r="K48" s="327">
        <f>'2. Schritt ---&gt;&gt;&gt; Erfassung &lt;&lt;&lt;'!CZ53</f>
        <v>-166</v>
      </c>
      <c r="L48" s="328"/>
      <c r="M48" s="331" t="str">
        <f>IF(F29="ja",'2. Schritt ---&gt;&gt;&gt; Erfassung &lt;&lt;&lt;'!CU54,"")</f>
        <v>AZK Stundenabbau      </v>
      </c>
      <c r="N48" s="326"/>
      <c r="O48" s="177"/>
      <c r="P48" s="61"/>
      <c r="Q48" s="51"/>
      <c r="R48" s="51"/>
      <c r="S48" s="51"/>
      <c r="T48" s="51"/>
      <c r="U48" s="61"/>
      <c r="V48" s="163">
        <f>'2. Schritt ---&gt;&gt;&gt; Erfassung &lt;&lt;&lt;'!A43</f>
        <v>24</v>
      </c>
      <c r="W48" s="163" t="str">
        <f>'2. Schritt ---&gt;&gt;&gt; Erfassung &lt;&lt;&lt;'!B43</f>
        <v>Sa</v>
      </c>
      <c r="X48" s="207">
        <f>'2. Schritt ---&gt;&gt;&gt; Erfassung &lt;&lt;&lt;'!E43</f>
        <v>0</v>
      </c>
      <c r="Y48" s="207">
        <f t="shared" si="5"/>
        <v>0</v>
      </c>
      <c r="AA48" s="208">
        <f t="shared" si="6"/>
        <v>0</v>
      </c>
    </row>
    <row r="49" spans="1:27" ht="17.25" customHeight="1">
      <c r="A49" s="166">
        <v>6</v>
      </c>
      <c r="B49" s="246">
        <f t="shared" si="8"/>
      </c>
      <c r="C49" s="168" t="str">
        <f t="shared" si="9"/>
        <v> 6  </v>
      </c>
      <c r="D49" s="276">
        <f>'2. Schritt ---&gt;&gt;&gt; Erfassung &lt;&lt;&lt;'!DE51</f>
        <v>0</v>
      </c>
      <c r="E49" s="277">
        <f>'2. Schritt ---&gt;&gt;&gt; Erfassung &lt;&lt;&lt;'!DH51</f>
        <v>0</v>
      </c>
      <c r="F49" s="278">
        <f>'2. Schritt ---&gt;&gt;&gt; Erfassung &lt;&lt;&lt;'!DL52</f>
        <v>0</v>
      </c>
      <c r="G49" s="278">
        <f>'2. Schritt ---&gt;&gt;&gt; Erfassung &lt;&lt;&lt;'!DN52</f>
        <v>0</v>
      </c>
      <c r="H49" s="278">
        <f>'2. Schritt ---&gt;&gt;&gt; Erfassung &lt;&lt;&lt;'!DO52</f>
        <v>0</v>
      </c>
      <c r="I49" s="358">
        <f>'2. Schritt ---&gt;&gt;&gt; Erfassung &lt;&lt;&lt;'!DK52</f>
        <v>0</v>
      </c>
      <c r="J49" s="359"/>
      <c r="K49" s="327">
        <f>'2. Schritt ---&gt;&gt;&gt; Erfassung &lt;&lt;&lt;'!DU53</f>
        <v>-166</v>
      </c>
      <c r="L49" s="328"/>
      <c r="M49" s="331" t="str">
        <f>IF(F30="ja",'2. Schritt ---&gt;&gt;&gt; Erfassung &lt;&lt;&lt;'!DP54,"")</f>
        <v>AZK Stundenabbau      </v>
      </c>
      <c r="N49" s="326"/>
      <c r="O49" s="177"/>
      <c r="P49" s="61"/>
      <c r="Q49" s="51"/>
      <c r="R49" s="51"/>
      <c r="S49" s="51"/>
      <c r="T49" s="51"/>
      <c r="U49" s="61"/>
      <c r="V49" s="163">
        <f>'2. Schritt ---&gt;&gt;&gt; Erfassung &lt;&lt;&lt;'!A44</f>
        <v>25</v>
      </c>
      <c r="W49" s="163" t="str">
        <f>'2. Schritt ---&gt;&gt;&gt; Erfassung &lt;&lt;&lt;'!B44</f>
        <v>So</v>
      </c>
      <c r="X49" s="207">
        <f>'2. Schritt ---&gt;&gt;&gt; Erfassung &lt;&lt;&lt;'!E44</f>
        <v>0</v>
      </c>
      <c r="Y49" s="207">
        <f t="shared" si="5"/>
        <v>0</v>
      </c>
      <c r="AA49" s="208">
        <f t="shared" si="6"/>
        <v>0</v>
      </c>
    </row>
    <row r="50" spans="1:27" ht="17.25" customHeight="1">
      <c r="A50" s="166">
        <v>7</v>
      </c>
      <c r="B50" s="246">
        <f t="shared" si="8"/>
      </c>
      <c r="C50" s="168" t="str">
        <f t="shared" si="9"/>
        <v> 7  </v>
      </c>
      <c r="D50" s="276">
        <f>'2. Schritt ---&gt;&gt;&gt; Erfassung &lt;&lt;&lt;'!DZ51</f>
        <v>0</v>
      </c>
      <c r="E50" s="277">
        <f>'2. Schritt ---&gt;&gt;&gt; Erfassung &lt;&lt;&lt;'!EC51</f>
        <v>0</v>
      </c>
      <c r="F50" s="278">
        <f>'2. Schritt ---&gt;&gt;&gt; Erfassung &lt;&lt;&lt;'!EG52</f>
        <v>0</v>
      </c>
      <c r="G50" s="278">
        <f>'2. Schritt ---&gt;&gt;&gt; Erfassung &lt;&lt;&lt;'!EI52</f>
        <v>0</v>
      </c>
      <c r="H50" s="278">
        <f>'2. Schritt ---&gt;&gt;&gt; Erfassung &lt;&lt;&lt;'!EJ52</f>
        <v>0</v>
      </c>
      <c r="I50" s="358">
        <f>'2. Schritt ---&gt;&gt;&gt; Erfassung &lt;&lt;&lt;'!EF52</f>
        <v>0</v>
      </c>
      <c r="J50" s="359"/>
      <c r="K50" s="327">
        <f>'2. Schritt ---&gt;&gt;&gt; Erfassung &lt;&lt;&lt;'!EP53</f>
        <v>-166</v>
      </c>
      <c r="L50" s="328"/>
      <c r="M50" s="331" t="str">
        <f>IF(F31="ja",'2. Schritt ---&gt;&gt;&gt; Erfassung &lt;&lt;&lt;'!EK54,"")</f>
        <v>AZK Stundenabbau      </v>
      </c>
      <c r="N50" s="326"/>
      <c r="O50" s="177"/>
      <c r="P50" s="61"/>
      <c r="Q50" s="51"/>
      <c r="R50" s="51"/>
      <c r="S50" s="51"/>
      <c r="T50" s="51"/>
      <c r="U50" s="61"/>
      <c r="V50" s="163">
        <f>'2. Schritt ---&gt;&gt;&gt; Erfassung &lt;&lt;&lt;'!A45</f>
        <v>26</v>
      </c>
      <c r="W50" s="163" t="str">
        <f>'2. Schritt ---&gt;&gt;&gt; Erfassung &lt;&lt;&lt;'!B45</f>
        <v>Mo</v>
      </c>
      <c r="X50" s="207">
        <f>'2. Schritt ---&gt;&gt;&gt; Erfassung &lt;&lt;&lt;'!E45</f>
        <v>8</v>
      </c>
      <c r="Y50" s="207">
        <f t="shared" si="5"/>
        <v>0</v>
      </c>
      <c r="AA50" s="208">
        <f t="shared" si="6"/>
        <v>8</v>
      </c>
    </row>
    <row r="51" spans="1:27" ht="17.25" customHeight="1">
      <c r="A51" s="166">
        <v>8</v>
      </c>
      <c r="B51" s="246">
        <f t="shared" si="8"/>
      </c>
      <c r="C51" s="168" t="str">
        <f t="shared" si="9"/>
        <v> 8  </v>
      </c>
      <c r="D51" s="276">
        <f>'2. Schritt ---&gt;&gt;&gt; Erfassung &lt;&lt;&lt;'!EU51</f>
        <v>0</v>
      </c>
      <c r="E51" s="277">
        <f>'2. Schritt ---&gt;&gt;&gt; Erfassung &lt;&lt;&lt;'!EX51</f>
        <v>0</v>
      </c>
      <c r="F51" s="278">
        <f>'2. Schritt ---&gt;&gt;&gt; Erfassung &lt;&lt;&lt;'!FB52</f>
        <v>0</v>
      </c>
      <c r="G51" s="278">
        <f>'2. Schritt ---&gt;&gt;&gt; Erfassung &lt;&lt;&lt;'!FD52</f>
        <v>0</v>
      </c>
      <c r="H51" s="278">
        <f>'2. Schritt ---&gt;&gt;&gt; Erfassung &lt;&lt;&lt;'!FE52</f>
        <v>0</v>
      </c>
      <c r="I51" s="358">
        <f>'2. Schritt ---&gt;&gt;&gt; Erfassung &lt;&lt;&lt;'!FA52</f>
        <v>0</v>
      </c>
      <c r="J51" s="359"/>
      <c r="K51" s="327">
        <f>'2. Schritt ---&gt;&gt;&gt; Erfassung &lt;&lt;&lt;'!FK53</f>
        <v>-166</v>
      </c>
      <c r="L51" s="328"/>
      <c r="M51" s="331" t="str">
        <f>IF(F32="ja",'2. Schritt ---&gt;&gt;&gt; Erfassung &lt;&lt;&lt;'!FF54,"")</f>
        <v>AZK Stundenabbau      </v>
      </c>
      <c r="N51" s="326"/>
      <c r="O51" s="177"/>
      <c r="P51" s="61"/>
      <c r="Q51" s="51"/>
      <c r="R51" s="51"/>
      <c r="S51" s="51"/>
      <c r="T51" s="51"/>
      <c r="U51" s="61"/>
      <c r="V51" s="163">
        <f>'2. Schritt ---&gt;&gt;&gt; Erfassung &lt;&lt;&lt;'!A46</f>
        <v>27</v>
      </c>
      <c r="W51" s="163" t="str">
        <f>'2. Schritt ---&gt;&gt;&gt; Erfassung &lt;&lt;&lt;'!B46</f>
        <v>Di</v>
      </c>
      <c r="X51" s="207">
        <f>'2. Schritt ---&gt;&gt;&gt; Erfassung &lt;&lt;&lt;'!E46</f>
        <v>8</v>
      </c>
      <c r="Y51" s="207">
        <f t="shared" si="5"/>
        <v>0</v>
      </c>
      <c r="AA51" s="208">
        <f t="shared" si="6"/>
        <v>8</v>
      </c>
    </row>
    <row r="52" spans="1:27" ht="17.25" customHeight="1">
      <c r="A52" s="166">
        <v>9</v>
      </c>
      <c r="B52" s="246">
        <f t="shared" si="8"/>
      </c>
      <c r="C52" s="168" t="str">
        <f t="shared" si="9"/>
        <v> 9  </v>
      </c>
      <c r="D52" s="276">
        <f>'2. Schritt ---&gt;&gt;&gt; Erfassung &lt;&lt;&lt;'!FP51</f>
        <v>0</v>
      </c>
      <c r="E52" s="277">
        <f>'2. Schritt ---&gt;&gt;&gt; Erfassung &lt;&lt;&lt;'!FS51</f>
        <v>0</v>
      </c>
      <c r="F52" s="278">
        <f>'2. Schritt ---&gt;&gt;&gt; Erfassung &lt;&lt;&lt;'!FW52</f>
        <v>0</v>
      </c>
      <c r="G52" s="278">
        <f>'2. Schritt ---&gt;&gt;&gt; Erfassung &lt;&lt;&lt;'!FY52</f>
        <v>0</v>
      </c>
      <c r="H52" s="278">
        <f>'2. Schritt ---&gt;&gt;&gt; Erfassung &lt;&lt;&lt;'!FZ52</f>
        <v>0</v>
      </c>
      <c r="I52" s="358">
        <f>'2. Schritt ---&gt;&gt;&gt; Erfassung &lt;&lt;&lt;'!FV52</f>
        <v>0</v>
      </c>
      <c r="J52" s="359"/>
      <c r="K52" s="327">
        <f>'2. Schritt ---&gt;&gt;&gt; Erfassung &lt;&lt;&lt;'!GF53</f>
        <v>-166</v>
      </c>
      <c r="L52" s="328"/>
      <c r="M52" s="331" t="str">
        <f>IF(F33="ja",'2. Schritt ---&gt;&gt;&gt; Erfassung &lt;&lt;&lt;'!GA54,"")</f>
        <v>AZK Stundenabbau      </v>
      </c>
      <c r="N52" s="326"/>
      <c r="O52" s="177"/>
      <c r="P52" s="221"/>
      <c r="Q52" s="51"/>
      <c r="R52" s="51"/>
      <c r="S52" s="51"/>
      <c r="T52" s="51"/>
      <c r="U52" s="61"/>
      <c r="V52" s="163">
        <f>'2. Schritt ---&gt;&gt;&gt; Erfassung &lt;&lt;&lt;'!A47</f>
        <v>28</v>
      </c>
      <c r="W52" s="163" t="str">
        <f>'2. Schritt ---&gt;&gt;&gt; Erfassung &lt;&lt;&lt;'!B47</f>
        <v>Mi</v>
      </c>
      <c r="X52" s="207">
        <f>'2. Schritt ---&gt;&gt;&gt; Erfassung &lt;&lt;&lt;'!E47</f>
        <v>8</v>
      </c>
      <c r="Y52" s="207">
        <f t="shared" si="5"/>
        <v>0</v>
      </c>
      <c r="AA52" s="208">
        <f t="shared" si="6"/>
        <v>8</v>
      </c>
    </row>
    <row r="53" spans="1:27" ht="17.25" customHeight="1">
      <c r="A53" s="166">
        <v>10</v>
      </c>
      <c r="B53" s="246">
        <f t="shared" si="8"/>
      </c>
      <c r="C53" s="168" t="str">
        <f t="shared" si="9"/>
        <v> 10  </v>
      </c>
      <c r="D53" s="276">
        <f>'2. Schritt ---&gt;&gt;&gt; Erfassung &lt;&lt;&lt;'!GK51</f>
        <v>0</v>
      </c>
      <c r="E53" s="277">
        <f>'2. Schritt ---&gt;&gt;&gt; Erfassung &lt;&lt;&lt;'!GN51</f>
        <v>0</v>
      </c>
      <c r="F53" s="278">
        <f>'2. Schritt ---&gt;&gt;&gt; Erfassung &lt;&lt;&lt;'!GR52</f>
        <v>0</v>
      </c>
      <c r="G53" s="278">
        <f>'2. Schritt ---&gt;&gt;&gt; Erfassung &lt;&lt;&lt;'!GT52</f>
        <v>0</v>
      </c>
      <c r="H53" s="278">
        <f>'2. Schritt ---&gt;&gt;&gt; Erfassung &lt;&lt;&lt;'!GU52</f>
        <v>0</v>
      </c>
      <c r="I53" s="358">
        <f>'2. Schritt ---&gt;&gt;&gt; Erfassung &lt;&lt;&lt;'!GQ52</f>
        <v>0</v>
      </c>
      <c r="J53" s="359"/>
      <c r="K53" s="327">
        <f>'2. Schritt ---&gt;&gt;&gt; Erfassung &lt;&lt;&lt;'!HA53</f>
        <v>-166</v>
      </c>
      <c r="L53" s="328"/>
      <c r="M53" s="331" t="str">
        <f>IF(F34="ja",'2. Schritt ---&gt;&gt;&gt; Erfassung &lt;&lt;&lt;'!GV54,"")</f>
        <v>AZK Stundenabbau      </v>
      </c>
      <c r="N53" s="326"/>
      <c r="O53" s="177"/>
      <c r="P53" s="221"/>
      <c r="Q53" s="51"/>
      <c r="R53" s="51"/>
      <c r="S53" s="221"/>
      <c r="T53" s="61"/>
      <c r="U53" s="61"/>
      <c r="V53" s="163">
        <f>'2. Schritt ---&gt;&gt;&gt; Erfassung &lt;&lt;&lt;'!A48</f>
        <v>29</v>
      </c>
      <c r="W53" s="163" t="str">
        <f>'2. Schritt ---&gt;&gt;&gt; Erfassung &lt;&lt;&lt;'!B48</f>
        <v>Do</v>
      </c>
      <c r="X53" s="207">
        <f>'2. Schritt ---&gt;&gt;&gt; Erfassung &lt;&lt;&lt;'!E48</f>
        <v>8</v>
      </c>
      <c r="Y53" s="207">
        <f t="shared" si="5"/>
        <v>0</v>
      </c>
      <c r="AA53" s="208">
        <f t="shared" si="6"/>
        <v>8</v>
      </c>
    </row>
    <row r="54" spans="1:27" ht="17.25" customHeight="1">
      <c r="A54" s="166">
        <v>11</v>
      </c>
      <c r="B54" s="246">
        <f t="shared" si="8"/>
      </c>
      <c r="C54" s="168" t="str">
        <f t="shared" si="9"/>
        <v> 11  </v>
      </c>
      <c r="D54" s="276">
        <f>'2. Schritt ---&gt;&gt;&gt; Erfassung &lt;&lt;&lt;'!HF51</f>
        <v>0</v>
      </c>
      <c r="E54" s="277">
        <f>'2. Schritt ---&gt;&gt;&gt; Erfassung &lt;&lt;&lt;'!HI51</f>
        <v>0</v>
      </c>
      <c r="F54" s="278">
        <f>'2. Schritt ---&gt;&gt;&gt; Erfassung &lt;&lt;&lt;'!HM52</f>
        <v>0</v>
      </c>
      <c r="G54" s="278">
        <f>'2. Schritt ---&gt;&gt;&gt; Erfassung &lt;&lt;&lt;'!HO52</f>
        <v>0</v>
      </c>
      <c r="H54" s="278">
        <f>'2. Schritt ---&gt;&gt;&gt; Erfassung &lt;&lt;&lt;'!HP52</f>
        <v>0</v>
      </c>
      <c r="I54" s="358">
        <f>'2. Schritt ---&gt;&gt;&gt; Erfassung &lt;&lt;&lt;'!HL52</f>
        <v>0</v>
      </c>
      <c r="J54" s="359"/>
      <c r="K54" s="327">
        <f>'2. Schritt ---&gt;&gt;&gt; Erfassung &lt;&lt;&lt;'!HV53</f>
        <v>-166</v>
      </c>
      <c r="L54" s="328"/>
      <c r="M54" s="331" t="str">
        <f>IF(F35="ja",'2. Schritt ---&gt;&gt;&gt; Erfassung &lt;&lt;&lt;'!HQ54,"")</f>
        <v>AZK Stundenabbau      </v>
      </c>
      <c r="N54" s="326"/>
      <c r="O54" s="177"/>
      <c r="P54" s="61"/>
      <c r="Q54" s="51"/>
      <c r="R54" s="51"/>
      <c r="S54" s="221"/>
      <c r="T54" s="61"/>
      <c r="U54" s="61"/>
      <c r="V54" s="163">
        <f>'2. Schritt ---&gt;&gt;&gt; Erfassung &lt;&lt;&lt;'!A49</f>
        <v>30</v>
      </c>
      <c r="W54" s="163" t="str">
        <f>'2. Schritt ---&gt;&gt;&gt; Erfassung &lt;&lt;&lt;'!B49</f>
        <v>Fr</v>
      </c>
      <c r="X54" s="207">
        <f>'2. Schritt ---&gt;&gt;&gt; Erfassung &lt;&lt;&lt;'!E49</f>
        <v>6</v>
      </c>
      <c r="Y54" s="207">
        <f t="shared" si="5"/>
        <v>0</v>
      </c>
      <c r="AA54" s="208">
        <f t="shared" si="6"/>
        <v>6</v>
      </c>
    </row>
    <row r="55" spans="1:27" ht="17.25" customHeight="1" thickBot="1">
      <c r="A55" s="290">
        <v>12</v>
      </c>
      <c r="B55" s="291">
        <f t="shared" si="8"/>
      </c>
      <c r="C55" s="292" t="str">
        <f t="shared" si="9"/>
        <v> 12  </v>
      </c>
      <c r="D55" s="293">
        <f>'2. Schritt ---&gt;&gt;&gt; Erfassung &lt;&lt;&lt;'!IA51</f>
        <v>0</v>
      </c>
      <c r="E55" s="294">
        <f>'2. Schritt ---&gt;&gt;&gt; Erfassung &lt;&lt;&lt;'!ID51</f>
        <v>0</v>
      </c>
      <c r="F55" s="295">
        <f>'2. Schritt ---&gt;&gt;&gt; Erfassung &lt;&lt;&lt;'!IH52</f>
        <v>0</v>
      </c>
      <c r="G55" s="295">
        <f>'2. Schritt ---&gt;&gt;&gt; Erfassung &lt;&lt;&lt;'!IJ52</f>
        <v>0</v>
      </c>
      <c r="H55" s="295">
        <f>'2. Schritt ---&gt;&gt;&gt; Erfassung &lt;&lt;&lt;'!IK52</f>
        <v>0</v>
      </c>
      <c r="I55" s="432">
        <f>'2. Schritt ---&gt;&gt;&gt; Erfassung &lt;&lt;&lt;'!IG52</f>
        <v>0</v>
      </c>
      <c r="J55" s="433"/>
      <c r="K55" s="436">
        <f>'2. Schritt ---&gt;&gt;&gt; Erfassung &lt;&lt;&lt;'!IQ53</f>
        <v>-166</v>
      </c>
      <c r="L55" s="437"/>
      <c r="M55" s="438" t="str">
        <f>IF(F36="ja",'2. Schritt ---&gt;&gt;&gt; Erfassung &lt;&lt;&lt;'!IL54,"")</f>
        <v>AZK Stundenabbau      </v>
      </c>
      <c r="N55" s="439"/>
      <c r="O55" s="177"/>
      <c r="P55" s="61"/>
      <c r="Q55" s="51"/>
      <c r="R55" s="51"/>
      <c r="S55" s="61"/>
      <c r="T55" s="61"/>
      <c r="U55" s="61"/>
      <c r="V55" s="163">
        <f>'2. Schritt ---&gt;&gt;&gt; Erfassung &lt;&lt;&lt;'!A50</f>
        <v>31</v>
      </c>
      <c r="W55" s="163" t="str">
        <f>'2. Schritt ---&gt;&gt;&gt; Erfassung &lt;&lt;&lt;'!B50</f>
        <v>Sa</v>
      </c>
      <c r="X55" s="207">
        <f>'2. Schritt ---&gt;&gt;&gt; Erfassung &lt;&lt;&lt;'!E50</f>
        <v>0</v>
      </c>
      <c r="Y55" s="207">
        <f t="shared" si="5"/>
        <v>0</v>
      </c>
      <c r="AA55" s="208">
        <f t="shared" si="6"/>
        <v>0</v>
      </c>
    </row>
    <row r="56" spans="1:111" s="282" customFormat="1" ht="32.25" customHeight="1" thickBot="1" thickTop="1">
      <c r="A56" s="296"/>
      <c r="B56" s="297" t="s">
        <v>25</v>
      </c>
      <c r="C56" s="298"/>
      <c r="D56" s="299">
        <f aca="true" t="shared" si="10" ref="D56:I56">SUM(D44:D55)</f>
        <v>0</v>
      </c>
      <c r="E56" s="300">
        <f t="shared" si="10"/>
        <v>0</v>
      </c>
      <c r="F56" s="271">
        <f t="shared" si="10"/>
        <v>0</v>
      </c>
      <c r="G56" s="271">
        <f t="shared" si="10"/>
        <v>0</v>
      </c>
      <c r="H56" s="271">
        <f t="shared" si="10"/>
        <v>0</v>
      </c>
      <c r="I56" s="434">
        <f t="shared" si="10"/>
        <v>0</v>
      </c>
      <c r="J56" s="435"/>
      <c r="K56" s="305"/>
      <c r="L56" s="306"/>
      <c r="M56" s="306"/>
      <c r="N56" s="307"/>
      <c r="O56" s="279"/>
      <c r="P56" s="280"/>
      <c r="Q56" s="281"/>
      <c r="R56" s="281"/>
      <c r="S56" s="281"/>
      <c r="T56" s="281"/>
      <c r="V56" s="392" t="s">
        <v>25</v>
      </c>
      <c r="W56" s="392"/>
      <c r="X56" s="283">
        <f>SUM(X25:X55)</f>
        <v>166</v>
      </c>
      <c r="Y56" s="283">
        <f>SUM(Y25:Y55)</f>
        <v>0</v>
      </c>
      <c r="CL56" s="284"/>
      <c r="CM56" s="280"/>
      <c r="CN56" s="280"/>
      <c r="CO56" s="280"/>
      <c r="CP56" s="280"/>
      <c r="CQ56" s="280"/>
      <c r="CR56" s="280"/>
      <c r="CS56" s="280"/>
      <c r="CT56" s="280"/>
      <c r="CU56" s="280"/>
      <c r="CV56" s="280"/>
      <c r="CW56" s="280"/>
      <c r="CX56" s="280"/>
      <c r="CY56" s="280"/>
      <c r="CZ56" s="280"/>
      <c r="DA56" s="280"/>
      <c r="DB56" s="280"/>
      <c r="DC56" s="280"/>
      <c r="DD56" s="280"/>
      <c r="DE56" s="280"/>
      <c r="DF56" s="280"/>
      <c r="DG56" s="280"/>
    </row>
    <row r="57" spans="1:27" ht="4.5" customHeight="1" hidden="1">
      <c r="A57" s="18"/>
      <c r="B57" s="13"/>
      <c r="C57" s="37"/>
      <c r="D57" s="13"/>
      <c r="E57" s="13"/>
      <c r="F57" s="13"/>
      <c r="N57" s="13"/>
      <c r="O57" s="13"/>
      <c r="P57" s="51"/>
      <c r="Q57" s="51"/>
      <c r="R57" s="51"/>
      <c r="S57" s="51"/>
      <c r="T57" s="51"/>
      <c r="U57" s="51"/>
      <c r="Z57" s="51"/>
      <c r="AA57" s="51"/>
    </row>
    <row r="58" spans="1:27" ht="12.75" hidden="1">
      <c r="A58" s="18"/>
      <c r="B58" s="13"/>
      <c r="C58" s="37"/>
      <c r="D58" s="13"/>
      <c r="E58" s="13"/>
      <c r="F58" s="13"/>
      <c r="N58" s="13"/>
      <c r="O58" s="13"/>
      <c r="P58" s="51"/>
      <c r="Q58" s="51"/>
      <c r="R58" s="51"/>
      <c r="S58" s="51"/>
      <c r="T58" s="51"/>
      <c r="U58" s="51"/>
      <c r="Z58" s="51"/>
      <c r="AA58" s="51"/>
    </row>
    <row r="59" spans="1:27" ht="12.75" hidden="1">
      <c r="A59" s="18"/>
      <c r="B59" s="13"/>
      <c r="C59" s="37"/>
      <c r="D59" s="13"/>
      <c r="E59" s="13"/>
      <c r="F59" s="13"/>
      <c r="N59" s="13"/>
      <c r="O59" s="13"/>
      <c r="P59" s="51"/>
      <c r="Q59" s="51"/>
      <c r="R59" s="51"/>
      <c r="S59" s="51"/>
      <c r="T59" s="51"/>
      <c r="U59" s="51"/>
      <c r="Z59" s="51"/>
      <c r="AA59" s="51"/>
    </row>
    <row r="60" spans="1:27" ht="12.75" hidden="1">
      <c r="A60" s="18"/>
      <c r="B60" s="13"/>
      <c r="C60" s="37"/>
      <c r="D60" s="13"/>
      <c r="E60" s="13"/>
      <c r="F60" s="13"/>
      <c r="N60" s="13"/>
      <c r="O60" s="13"/>
      <c r="P60" s="51"/>
      <c r="Q60" s="51"/>
      <c r="R60" s="51"/>
      <c r="S60" s="51"/>
      <c r="T60" s="51"/>
      <c r="U60" s="51"/>
      <c r="Z60" s="51"/>
      <c r="AA60" s="51"/>
    </row>
    <row r="61" spans="1:27" ht="12.75" hidden="1">
      <c r="A61" s="18"/>
      <c r="B61" s="13"/>
      <c r="C61" s="37"/>
      <c r="D61" s="13"/>
      <c r="E61" s="13"/>
      <c r="F61" s="13"/>
      <c r="N61" s="13"/>
      <c r="O61" s="13"/>
      <c r="P61" s="51"/>
      <c r="Q61" s="51"/>
      <c r="R61" s="51"/>
      <c r="S61" s="51"/>
      <c r="T61" s="51"/>
      <c r="U61" s="51"/>
      <c r="Z61" s="51"/>
      <c r="AA61" s="51"/>
    </row>
    <row r="62" spans="1:27" ht="12.75" hidden="1">
      <c r="A62" s="18"/>
      <c r="B62" s="13"/>
      <c r="C62" s="37"/>
      <c r="D62" s="13"/>
      <c r="E62" s="13"/>
      <c r="F62" s="13"/>
      <c r="N62" s="13"/>
      <c r="O62" s="13"/>
      <c r="P62" s="51"/>
      <c r="Q62" s="51"/>
      <c r="R62" s="51"/>
      <c r="S62" s="51"/>
      <c r="T62" s="51"/>
      <c r="U62" s="51"/>
      <c r="Z62" s="51"/>
      <c r="AA62" s="51"/>
    </row>
    <row r="63" spans="1:27" ht="12.75" hidden="1">
      <c r="A63" s="18"/>
      <c r="B63" s="13"/>
      <c r="C63" s="37"/>
      <c r="D63" s="13"/>
      <c r="E63" s="13"/>
      <c r="F63" s="13"/>
      <c r="N63" s="13"/>
      <c r="O63" s="13"/>
      <c r="P63" s="51"/>
      <c r="Q63" s="51"/>
      <c r="R63" s="51"/>
      <c r="S63" s="51"/>
      <c r="T63" s="51"/>
      <c r="U63" s="51"/>
      <c r="Z63" s="51"/>
      <c r="AA63" s="51"/>
    </row>
    <row r="64" spans="1:27" ht="12.75" hidden="1">
      <c r="A64" s="18"/>
      <c r="B64" s="13"/>
      <c r="C64" s="37"/>
      <c r="D64" s="13"/>
      <c r="E64" s="13"/>
      <c r="F64" s="13"/>
      <c r="N64" s="13"/>
      <c r="O64" s="13"/>
      <c r="P64" s="51"/>
      <c r="Q64" s="51"/>
      <c r="R64" s="51"/>
      <c r="S64" s="51"/>
      <c r="T64" s="51"/>
      <c r="U64" s="51"/>
      <c r="Z64" s="51"/>
      <c r="AA64" s="51"/>
    </row>
    <row r="65" spans="1:27" ht="12.75" hidden="1">
      <c r="A65" s="18"/>
      <c r="B65" s="13"/>
      <c r="C65" s="37"/>
      <c r="D65" s="13"/>
      <c r="E65" s="13"/>
      <c r="F65" s="13"/>
      <c r="N65" s="13"/>
      <c r="O65" s="13"/>
      <c r="P65" s="51"/>
      <c r="Q65" s="51"/>
      <c r="R65" s="51"/>
      <c r="S65" s="51"/>
      <c r="T65" s="51"/>
      <c r="U65" s="51"/>
      <c r="Z65" s="51"/>
      <c r="AA65" s="51"/>
    </row>
    <row r="66" spans="1:27" ht="12.75" hidden="1">
      <c r="A66" s="18"/>
      <c r="B66" s="13"/>
      <c r="C66" s="37"/>
      <c r="D66" s="13"/>
      <c r="E66" s="13"/>
      <c r="F66" s="13"/>
      <c r="N66" s="13"/>
      <c r="O66" s="13"/>
      <c r="P66" s="51"/>
      <c r="Q66" s="51"/>
      <c r="R66" s="51"/>
      <c r="S66" s="51"/>
      <c r="T66" s="51"/>
      <c r="U66" s="51"/>
      <c r="Z66" s="51"/>
      <c r="AA66" s="51"/>
    </row>
    <row r="67" spans="1:27" ht="12.75" hidden="1">
      <c r="A67" s="18"/>
      <c r="B67" s="13"/>
      <c r="C67" s="37"/>
      <c r="D67" s="13"/>
      <c r="E67" s="13"/>
      <c r="F67" s="13"/>
      <c r="N67" s="13"/>
      <c r="O67" s="13"/>
      <c r="P67" s="51"/>
      <c r="Q67" s="51"/>
      <c r="R67" s="51"/>
      <c r="S67" s="51"/>
      <c r="T67" s="51"/>
      <c r="U67" s="51"/>
      <c r="Z67" s="51"/>
      <c r="AA67" s="51"/>
    </row>
    <row r="68" spans="1:27" ht="13.5" thickTop="1">
      <c r="A68" s="18"/>
      <c r="B68" s="285"/>
      <c r="C68" s="17"/>
      <c r="D68" s="13"/>
      <c r="E68" s="13"/>
      <c r="F68" s="13"/>
      <c r="N68" s="13"/>
      <c r="O68" s="22"/>
      <c r="P68" s="51"/>
      <c r="Q68" s="51"/>
      <c r="R68" s="51"/>
      <c r="S68" s="51"/>
      <c r="T68" s="51"/>
      <c r="U68" s="51"/>
      <c r="Z68" s="51"/>
      <c r="AA68" s="51"/>
    </row>
    <row r="69" spans="1:27" ht="12.75" customHeight="1">
      <c r="A69" s="441" t="s">
        <v>58</v>
      </c>
      <c r="B69" s="441"/>
      <c r="C69" s="288"/>
      <c r="D69" s="288"/>
      <c r="E69" s="51"/>
      <c r="F69" s="51"/>
      <c r="J69" s="13"/>
      <c r="N69" s="13"/>
      <c r="O69" s="71"/>
      <c r="P69" s="222"/>
      <c r="Q69" s="222"/>
      <c r="R69" s="51"/>
      <c r="S69" s="51"/>
      <c r="T69" s="51"/>
      <c r="U69" s="51"/>
      <c r="Z69" s="51"/>
      <c r="AA69" s="51"/>
    </row>
    <row r="70" spans="1:27" ht="12.75" customHeight="1">
      <c r="A70" s="441"/>
      <c r="B70" s="441"/>
      <c r="C70" s="288"/>
      <c r="D70" s="288"/>
      <c r="E70" s="286"/>
      <c r="F70" s="286" t="s">
        <v>115</v>
      </c>
      <c r="G70" s="286"/>
      <c r="H70" s="286"/>
      <c r="I70" s="286"/>
      <c r="J70" s="13"/>
      <c r="N70" s="13"/>
      <c r="O70" s="71"/>
      <c r="P70" s="222"/>
      <c r="Q70" s="222"/>
      <c r="R70" s="51"/>
      <c r="S70" s="51"/>
      <c r="T70" s="51"/>
      <c r="U70" s="51"/>
      <c r="Z70" s="51"/>
      <c r="AA70" s="51"/>
    </row>
    <row r="71" spans="1:27" ht="12.75">
      <c r="A71" s="440" t="s">
        <v>59</v>
      </c>
      <c r="B71" s="440"/>
      <c r="C71" s="287"/>
      <c r="D71" s="286"/>
      <c r="E71" s="286"/>
      <c r="F71" s="286" t="s">
        <v>60</v>
      </c>
      <c r="G71" s="286"/>
      <c r="H71" s="286"/>
      <c r="I71" s="286"/>
      <c r="J71" s="13"/>
      <c r="N71" s="13"/>
      <c r="O71" s="22"/>
      <c r="P71" s="51"/>
      <c r="Q71" s="51"/>
      <c r="R71" s="51"/>
      <c r="S71" s="51"/>
      <c r="T71" s="51"/>
      <c r="U71" s="51"/>
      <c r="Z71" s="51"/>
      <c r="AA71" s="51"/>
    </row>
    <row r="72" spans="1:27" ht="12.75">
      <c r="A72" s="440" t="s">
        <v>113</v>
      </c>
      <c r="B72" s="440"/>
      <c r="C72" s="51"/>
      <c r="D72" s="51"/>
      <c r="E72" s="51"/>
      <c r="F72" s="51"/>
      <c r="J72" s="13"/>
      <c r="N72" s="13"/>
      <c r="O72" s="22"/>
      <c r="P72" s="51"/>
      <c r="Q72" s="51"/>
      <c r="R72" s="51"/>
      <c r="S72" s="51"/>
      <c r="T72" s="51"/>
      <c r="U72" s="51"/>
      <c r="Z72" s="51"/>
      <c r="AA72" s="51"/>
    </row>
    <row r="73" spans="1:27" ht="12.75" customHeight="1">
      <c r="A73" s="440" t="s">
        <v>114</v>
      </c>
      <c r="B73" s="440"/>
      <c r="C73" s="289"/>
      <c r="D73" s="13"/>
      <c r="E73" s="287" t="s">
        <v>61</v>
      </c>
      <c r="F73" s="320" t="s">
        <v>111</v>
      </c>
      <c r="G73" s="289"/>
      <c r="H73" s="289"/>
      <c r="I73" s="289"/>
      <c r="J73" s="289"/>
      <c r="N73" s="13"/>
      <c r="O73" s="22"/>
      <c r="P73" s="51"/>
      <c r="Q73" s="51"/>
      <c r="R73" s="51"/>
      <c r="S73" s="51"/>
      <c r="T73" s="51"/>
      <c r="U73" s="51"/>
      <c r="Z73" s="51"/>
      <c r="AA73" s="51"/>
    </row>
    <row r="74" spans="1:27" ht="3.75" customHeight="1">
      <c r="A74" s="13"/>
      <c r="B74" s="289"/>
      <c r="C74" s="289"/>
      <c r="D74" s="289"/>
      <c r="E74" s="289"/>
      <c r="F74" s="289"/>
      <c r="G74" s="289"/>
      <c r="H74" s="289"/>
      <c r="I74" s="289"/>
      <c r="J74" s="289"/>
      <c r="N74" s="13"/>
      <c r="P74" s="51"/>
      <c r="Q74" s="51"/>
      <c r="R74" s="51"/>
      <c r="S74" s="51"/>
      <c r="T74" s="51"/>
      <c r="U74" s="51"/>
      <c r="Z74" s="51"/>
      <c r="AA74" s="51"/>
    </row>
    <row r="75" spans="1:27" ht="12.75" hidden="1">
      <c r="A75" s="18"/>
      <c r="B75" s="13"/>
      <c r="C75" s="37"/>
      <c r="D75" s="13"/>
      <c r="E75" s="13"/>
      <c r="F75" s="13"/>
      <c r="N75" s="13"/>
      <c r="P75" s="51"/>
      <c r="Q75" s="51"/>
      <c r="R75" s="51"/>
      <c r="S75" s="51"/>
      <c r="T75" s="51"/>
      <c r="U75" s="51"/>
      <c r="Z75" s="51"/>
      <c r="AA75" s="51"/>
    </row>
    <row r="76" spans="1:27" ht="12.75" hidden="1">
      <c r="A76" s="18"/>
      <c r="B76" s="247"/>
      <c r="C76" s="37"/>
      <c r="D76" s="13"/>
      <c r="E76" s="13"/>
      <c r="F76" s="13"/>
      <c r="N76" s="13"/>
      <c r="O76" s="22"/>
      <c r="P76" s="51"/>
      <c r="Q76" s="51"/>
      <c r="R76" s="51"/>
      <c r="S76" s="51"/>
      <c r="T76" s="51"/>
      <c r="U76" s="51"/>
      <c r="Z76" s="51"/>
      <c r="AA76" s="51"/>
    </row>
    <row r="77" spans="1:27" ht="27.75" customHeight="1">
      <c r="A77" s="348">
        <f ca="1">NOW()</f>
        <v>40864.64682326389</v>
      </c>
      <c r="B77" s="348"/>
      <c r="C77" s="348"/>
      <c r="D77" s="336" t="s">
        <v>62</v>
      </c>
      <c r="E77" s="336"/>
      <c r="F77" s="336"/>
      <c r="G77" s="336"/>
      <c r="H77" s="336"/>
      <c r="I77" s="248"/>
      <c r="J77" s="248"/>
      <c r="K77" s="248"/>
      <c r="L77" s="248"/>
      <c r="M77" s="51" t="s">
        <v>117</v>
      </c>
      <c r="N77" s="249"/>
      <c r="O77" s="23"/>
      <c r="P77" s="51"/>
      <c r="Q77" s="51"/>
      <c r="R77" s="51"/>
      <c r="S77" s="51"/>
      <c r="T77" s="51"/>
      <c r="U77" s="51"/>
      <c r="Z77" s="51"/>
      <c r="AA77" s="51"/>
    </row>
    <row r="78" spans="1:27" ht="12.75">
      <c r="A78" s="92"/>
      <c r="B78" s="250"/>
      <c r="C78" s="93"/>
      <c r="D78" s="94"/>
      <c r="E78" s="94"/>
      <c r="F78" s="94"/>
      <c r="G78" s="94"/>
      <c r="H78" s="94"/>
      <c r="I78" s="94"/>
      <c r="J78" s="94"/>
      <c r="K78" s="94"/>
      <c r="L78" s="94"/>
      <c r="M78" s="94"/>
      <c r="N78" s="94"/>
      <c r="O78" s="94"/>
      <c r="P78" s="51"/>
      <c r="Q78" s="51"/>
      <c r="R78" s="51"/>
      <c r="S78" s="51"/>
      <c r="T78" s="51"/>
      <c r="U78" s="51"/>
      <c r="Z78" s="51"/>
      <c r="AA78" s="51"/>
    </row>
    <row r="79" spans="1:19" ht="12.75" hidden="1">
      <c r="A79" s="96"/>
      <c r="B79" s="97"/>
      <c r="C79" s="93"/>
      <c r="D79" s="94"/>
      <c r="E79" s="94"/>
      <c r="F79" s="94"/>
      <c r="G79" s="94"/>
      <c r="H79" s="94"/>
      <c r="I79" s="94"/>
      <c r="J79" s="94"/>
      <c r="K79" s="94"/>
      <c r="L79" s="94"/>
      <c r="M79" s="94"/>
      <c r="N79" s="94"/>
      <c r="O79" s="94"/>
      <c r="P79" s="51"/>
      <c r="Q79" s="51"/>
      <c r="R79" s="51"/>
      <c r="S79" s="51"/>
    </row>
    <row r="80" spans="1:19" ht="15.75" customHeight="1" hidden="1">
      <c r="A80" s="96"/>
      <c r="B80" s="97"/>
      <c r="C80" s="93"/>
      <c r="D80" s="94"/>
      <c r="E80" s="94"/>
      <c r="F80" s="94"/>
      <c r="G80" s="94"/>
      <c r="H80" s="94"/>
      <c r="I80" s="94"/>
      <c r="J80" s="94"/>
      <c r="K80" s="94"/>
      <c r="L80" s="94"/>
      <c r="M80" s="94"/>
      <c r="N80" s="94"/>
      <c r="O80" s="94"/>
      <c r="P80" s="51"/>
      <c r="Q80" s="51"/>
      <c r="R80" s="51"/>
      <c r="S80" s="51"/>
    </row>
    <row r="81" spans="1:251" ht="15.75" customHeight="1" hidden="1">
      <c r="A81" s="352" t="str">
        <f>C25</f>
        <v> 1  Fachwerker Meier</v>
      </c>
      <c r="B81" s="353"/>
      <c r="C81" s="353"/>
      <c r="D81" s="353"/>
      <c r="E81" s="353"/>
      <c r="F81" s="353"/>
      <c r="G81" s="354"/>
      <c r="H81" s="21">
        <f>IF(OR($A$15="dezember",$A$15="Januar",$A$15="November",$A$15="März",$A$15="Februar"),"     01.Dez. bis 31. März = Schlechtwetterzeit. --&gt; Baustellennummern angeben!","")</f>
      </c>
      <c r="I81" s="21"/>
      <c r="J81" s="21"/>
      <c r="K81" s="194"/>
      <c r="L81" s="194"/>
      <c r="M81" s="194"/>
      <c r="N81" s="194"/>
      <c r="O81" s="194"/>
      <c r="P81" s="207"/>
      <c r="Q81" s="207"/>
      <c r="R81" s="207"/>
      <c r="S81" s="223"/>
      <c r="T81" s="224"/>
      <c r="V81" s="342" t="str">
        <f>C26</f>
        <v> 2  Bauhelfer Schulze</v>
      </c>
      <c r="W81" s="343"/>
      <c r="X81" s="343"/>
      <c r="Y81" s="343"/>
      <c r="Z81" s="343"/>
      <c r="AA81" s="343"/>
      <c r="AB81" s="344"/>
      <c r="AC81" s="225">
        <f>IF(OR($A$15="dezember",$A$15="Januar",$A$15="November",$A$15="März",$A$15="Februar"),"     01.Dez. bis 31. März = Schlechtwetterzeit. --&gt; Baustellennummern angeben!","")</f>
      </c>
      <c r="AD81" s="225"/>
      <c r="AE81" s="225"/>
      <c r="AF81" s="207"/>
      <c r="AG81" s="207"/>
      <c r="AH81" s="207"/>
      <c r="AI81" s="207"/>
      <c r="AJ81" s="207"/>
      <c r="AK81" s="207"/>
      <c r="AL81" s="207"/>
      <c r="AM81" s="207"/>
      <c r="AN81" s="223"/>
      <c r="AO81" s="224"/>
      <c r="AQ81" s="342" t="str">
        <f>C27</f>
        <v> 3  </v>
      </c>
      <c r="AR81" s="343"/>
      <c r="AS81" s="343"/>
      <c r="AT81" s="343"/>
      <c r="AU81" s="343"/>
      <c r="AV81" s="343"/>
      <c r="AW81" s="344"/>
      <c r="AX81" s="225">
        <f>IF(OR($A$15="dezember",$A$15="Januar",$A$15="November",$A$15="März",$A$15="Februar"),"     01.Dez. bis 31. März = Schlechtwetterzeit. --&gt; Baustellennummern angeben!","")</f>
      </c>
      <c r="AY81" s="225"/>
      <c r="AZ81" s="225"/>
      <c r="BA81" s="207"/>
      <c r="BB81" s="207"/>
      <c r="BC81" s="207"/>
      <c r="BD81" s="207"/>
      <c r="BE81" s="207"/>
      <c r="BF81" s="207"/>
      <c r="BG81" s="207"/>
      <c r="BH81" s="207"/>
      <c r="BI81" s="223"/>
      <c r="BJ81" s="224"/>
      <c r="BL81" s="342" t="str">
        <f>C28</f>
        <v> 4  </v>
      </c>
      <c r="BM81" s="343"/>
      <c r="BN81" s="343"/>
      <c r="BO81" s="343"/>
      <c r="BP81" s="343"/>
      <c r="BQ81" s="343"/>
      <c r="BR81" s="344"/>
      <c r="BS81" s="225">
        <f>IF(OR($A$15="dezember",$A$15="Januar",$A$15="November",$A$15="März",$A$15="Februar"),"     01.Dez. bis 31. März = Schlechtwetterzeit. --&gt; Baustellennummern angeben!","")</f>
      </c>
      <c r="BT81" s="225"/>
      <c r="BU81" s="225"/>
      <c r="BV81" s="207"/>
      <c r="BW81" s="207"/>
      <c r="BX81" s="207"/>
      <c r="BY81" s="207"/>
      <c r="BZ81" s="207"/>
      <c r="CA81" s="207"/>
      <c r="CB81" s="207"/>
      <c r="CC81" s="207"/>
      <c r="CD81" s="223"/>
      <c r="CE81" s="224"/>
      <c r="CG81" s="352" t="str">
        <f>C29</f>
        <v> 5  </v>
      </c>
      <c r="CH81" s="353"/>
      <c r="CI81" s="353"/>
      <c r="CJ81" s="353"/>
      <c r="CK81" s="353"/>
      <c r="CL81" s="353"/>
      <c r="CM81" s="354"/>
      <c r="CN81" s="225">
        <f>IF(OR($A$15="dezember",$A$15="Januar",$A$15="November",$A$15="März",$A$15="Februar"),"     01.Dez. bis 31. März = Schlechtwetterzeit. --&gt; Baustellennummern angeben!","")</f>
      </c>
      <c r="CO81" s="225"/>
      <c r="CP81" s="225"/>
      <c r="CQ81" s="207"/>
      <c r="CR81" s="207"/>
      <c r="CS81" s="207"/>
      <c r="CT81" s="207"/>
      <c r="CU81" s="207"/>
      <c r="CV81" s="207"/>
      <c r="CW81" s="207"/>
      <c r="CX81" s="207"/>
      <c r="CY81" s="223"/>
      <c r="CZ81" s="224"/>
      <c r="DB81" s="342" t="str">
        <f>C30</f>
        <v> 6  </v>
      </c>
      <c r="DC81" s="343"/>
      <c r="DD81" s="343"/>
      <c r="DE81" s="343"/>
      <c r="DF81" s="343"/>
      <c r="DG81" s="343"/>
      <c r="DH81" s="344"/>
      <c r="DI81" s="225">
        <f>IF(OR($A$15="dezember",$A$15="Januar",$A$15="November",$A$15="März",$A$15="Februar"),"     01.Dez. bis 31. März = Schlechtwetterzeit. --&gt; Baustellennummern angeben!","")</f>
      </c>
      <c r="DJ81" s="225"/>
      <c r="DK81" s="225"/>
      <c r="DL81" s="207"/>
      <c r="DM81" s="207"/>
      <c r="DN81" s="207"/>
      <c r="DO81" s="207"/>
      <c r="DP81" s="207"/>
      <c r="DQ81" s="207"/>
      <c r="DR81" s="207"/>
      <c r="DS81" s="207"/>
      <c r="DT81" s="223"/>
      <c r="DU81" s="224"/>
      <c r="DW81" s="342" t="str">
        <f>C31</f>
        <v> 7  </v>
      </c>
      <c r="DX81" s="343"/>
      <c r="DY81" s="343"/>
      <c r="DZ81" s="343"/>
      <c r="EA81" s="343"/>
      <c r="EB81" s="343"/>
      <c r="EC81" s="344"/>
      <c r="ED81" s="225">
        <f>IF(OR($A$15="dezember",$A$15="Januar",$A$15="November",$A$15="März",$A$15="Februar"),"     01.Dez. bis 31. März = Schlechtwetterzeit. --&gt; Baustellennummern angeben!","")</f>
      </c>
      <c r="EE81" s="225"/>
      <c r="EF81" s="225"/>
      <c r="EG81" s="207"/>
      <c r="EH81" s="207"/>
      <c r="EI81" s="207"/>
      <c r="EJ81" s="207"/>
      <c r="EK81" s="207"/>
      <c r="EL81" s="207"/>
      <c r="EM81" s="207"/>
      <c r="EN81" s="207"/>
      <c r="EO81" s="223"/>
      <c r="EP81" s="224"/>
      <c r="ER81" s="342" t="str">
        <f>C32</f>
        <v> 8  </v>
      </c>
      <c r="ES81" s="343"/>
      <c r="ET81" s="343"/>
      <c r="EU81" s="343"/>
      <c r="EV81" s="343"/>
      <c r="EW81" s="343"/>
      <c r="EX81" s="344"/>
      <c r="EY81" s="225">
        <f>IF(OR($A$15="dezember",$A$15="Januar",$A$15="November",$A$15="März",$A$15="Februar"),"     01.Dez. bis 31. März = Schlechtwetterzeit. --&gt; Baustellennummern angeben!","")</f>
      </c>
      <c r="EZ81" s="225"/>
      <c r="FA81" s="225"/>
      <c r="FB81" s="207"/>
      <c r="FC81" s="207"/>
      <c r="FD81" s="207"/>
      <c r="FE81" s="207"/>
      <c r="FF81" s="207"/>
      <c r="FG81" s="207"/>
      <c r="FH81" s="207"/>
      <c r="FI81" s="207"/>
      <c r="FJ81" s="223"/>
      <c r="FK81" s="224"/>
      <c r="FM81" s="342" t="str">
        <f>C33</f>
        <v> 9  </v>
      </c>
      <c r="FN81" s="343"/>
      <c r="FO81" s="343"/>
      <c r="FP81" s="343"/>
      <c r="FQ81" s="343"/>
      <c r="FR81" s="343"/>
      <c r="FS81" s="344"/>
      <c r="FT81" s="225">
        <f>IF(OR($A$15="dezember",$A$15="Januar",$A$15="November",$A$15="März",$A$15="Februar"),"     01.Dez. bis 31. März = Schlechtwetterzeit. --&gt; Baustellennummern angeben!","")</f>
      </c>
      <c r="FU81" s="225"/>
      <c r="FV81" s="225"/>
      <c r="FW81" s="207"/>
      <c r="FX81" s="207"/>
      <c r="FY81" s="207"/>
      <c r="FZ81" s="207"/>
      <c r="GA81" s="207"/>
      <c r="GB81" s="207"/>
      <c r="GC81" s="207"/>
      <c r="GD81" s="207"/>
      <c r="GE81" s="223"/>
      <c r="GF81" s="224"/>
      <c r="GH81" s="342" t="str">
        <f>C34</f>
        <v> 10  </v>
      </c>
      <c r="GI81" s="343"/>
      <c r="GJ81" s="343"/>
      <c r="GK81" s="343"/>
      <c r="GL81" s="343"/>
      <c r="GM81" s="343"/>
      <c r="GN81" s="344"/>
      <c r="GO81" s="225">
        <f>IF(OR($A$15="dezember",$A$15="Januar",$A$15="November",$A$15="März",$A$15="Februar"),"     01.Dez. bis 31. März = Schlechtwetterzeit. --&gt; Baustellennummern angeben!","")</f>
      </c>
      <c r="GP81" s="225"/>
      <c r="GQ81" s="225"/>
      <c r="GR81" s="207"/>
      <c r="GS81" s="207"/>
      <c r="GT81" s="207"/>
      <c r="GU81" s="207"/>
      <c r="GV81" s="207"/>
      <c r="GW81" s="207"/>
      <c r="GX81" s="207"/>
      <c r="GY81" s="207"/>
      <c r="GZ81" s="223"/>
      <c r="HA81" s="224"/>
      <c r="HC81" s="342" t="str">
        <f>C35</f>
        <v> 11  </v>
      </c>
      <c r="HD81" s="343"/>
      <c r="HE81" s="343"/>
      <c r="HF81" s="343"/>
      <c r="HG81" s="343"/>
      <c r="HH81" s="343"/>
      <c r="HI81" s="344"/>
      <c r="HJ81" s="225">
        <f>IF(OR($A$15="dezember",$A$15="Januar",$A$15="November",$A$15="März",$A$15="Februar"),"     01.Dez. bis 31. März = Schlechtwetterzeit. --&gt; Baustellennummern angeben!","")</f>
      </c>
      <c r="HK81" s="225"/>
      <c r="HL81" s="225"/>
      <c r="HM81" s="207"/>
      <c r="HN81" s="207"/>
      <c r="HO81" s="207"/>
      <c r="HP81" s="207"/>
      <c r="HQ81" s="207"/>
      <c r="HR81" s="207"/>
      <c r="HS81" s="207"/>
      <c r="HT81" s="207"/>
      <c r="HU81" s="223"/>
      <c r="HV81" s="224"/>
      <c r="HX81" s="342" t="str">
        <f>C36</f>
        <v> 12  </v>
      </c>
      <c r="HY81" s="343"/>
      <c r="HZ81" s="343"/>
      <c r="IA81" s="343"/>
      <c r="IB81" s="343"/>
      <c r="IC81" s="343"/>
      <c r="ID81" s="344"/>
      <c r="IE81" s="225">
        <f>IF(OR($A$15="dezember",$A$15="Januar",$A$15="November",$A$15="März",$A$15="Februar"),"     01.Dez. bis 31. März = Schlechtwetterzeit. --&gt; Baustellennummern angeben!","")</f>
      </c>
      <c r="IF81" s="225"/>
      <c r="IG81" s="225"/>
      <c r="IH81" s="207"/>
      <c r="II81" s="207"/>
      <c r="IJ81" s="207"/>
      <c r="IK81" s="207"/>
      <c r="IL81" s="207"/>
      <c r="IM81" s="207"/>
      <c r="IN81" s="207"/>
      <c r="IO81" s="207"/>
      <c r="IP81" s="223"/>
      <c r="IQ81" s="224"/>
    </row>
    <row r="82" spans="1:251" ht="15.75" customHeight="1" hidden="1">
      <c r="A82" s="355"/>
      <c r="B82" s="356"/>
      <c r="C82" s="356"/>
      <c r="D82" s="356"/>
      <c r="E82" s="356"/>
      <c r="F82" s="356"/>
      <c r="G82" s="357"/>
      <c r="H82" s="196"/>
      <c r="I82" s="196"/>
      <c r="J82" s="196"/>
      <c r="K82" s="196"/>
      <c r="L82" s="194"/>
      <c r="M82" s="196"/>
      <c r="N82" s="195"/>
      <c r="O82" s="195"/>
      <c r="P82" s="223"/>
      <c r="Q82" s="223"/>
      <c r="R82" s="223"/>
      <c r="S82" s="223"/>
      <c r="T82" s="224"/>
      <c r="V82" s="345"/>
      <c r="W82" s="346"/>
      <c r="X82" s="346"/>
      <c r="Y82" s="346"/>
      <c r="Z82" s="346"/>
      <c r="AA82" s="346"/>
      <c r="AB82" s="347"/>
      <c r="AC82" s="60"/>
      <c r="AD82" s="60"/>
      <c r="AE82" s="60"/>
      <c r="AF82" s="60"/>
      <c r="AG82" s="207"/>
      <c r="AH82" s="60"/>
      <c r="AI82" s="223"/>
      <c r="AJ82" s="223"/>
      <c r="AK82" s="223"/>
      <c r="AL82" s="223"/>
      <c r="AM82" s="223"/>
      <c r="AN82" s="223"/>
      <c r="AO82" s="224"/>
      <c r="AQ82" s="345"/>
      <c r="AR82" s="346"/>
      <c r="AS82" s="346"/>
      <c r="AT82" s="346"/>
      <c r="AU82" s="346"/>
      <c r="AV82" s="346"/>
      <c r="AW82" s="347"/>
      <c r="AX82" s="60"/>
      <c r="AY82" s="60"/>
      <c r="AZ82" s="60"/>
      <c r="BA82" s="60"/>
      <c r="BB82" s="207"/>
      <c r="BC82" s="60"/>
      <c r="BD82" s="223"/>
      <c r="BE82" s="223"/>
      <c r="BF82" s="223"/>
      <c r="BG82" s="223"/>
      <c r="BH82" s="223"/>
      <c r="BI82" s="223"/>
      <c r="BJ82" s="224"/>
      <c r="BL82" s="345"/>
      <c r="BM82" s="346"/>
      <c r="BN82" s="346"/>
      <c r="BO82" s="346"/>
      <c r="BP82" s="346"/>
      <c r="BQ82" s="346"/>
      <c r="BR82" s="347"/>
      <c r="BS82" s="60"/>
      <c r="BT82" s="60"/>
      <c r="BU82" s="60"/>
      <c r="BV82" s="60"/>
      <c r="BW82" s="207"/>
      <c r="BX82" s="60"/>
      <c r="BY82" s="223"/>
      <c r="BZ82" s="223"/>
      <c r="CA82" s="223"/>
      <c r="CB82" s="223"/>
      <c r="CC82" s="223"/>
      <c r="CD82" s="223"/>
      <c r="CE82" s="224"/>
      <c r="CG82" s="355"/>
      <c r="CH82" s="356"/>
      <c r="CI82" s="356"/>
      <c r="CJ82" s="356"/>
      <c r="CK82" s="356"/>
      <c r="CL82" s="356"/>
      <c r="CM82" s="357"/>
      <c r="CN82" s="60"/>
      <c r="CO82" s="60"/>
      <c r="CP82" s="60"/>
      <c r="CQ82" s="60"/>
      <c r="CR82" s="207"/>
      <c r="CS82" s="60"/>
      <c r="CT82" s="223"/>
      <c r="CU82" s="223"/>
      <c r="CV82" s="223"/>
      <c r="CW82" s="223"/>
      <c r="CX82" s="223"/>
      <c r="CY82" s="223"/>
      <c r="CZ82" s="224"/>
      <c r="DB82" s="345"/>
      <c r="DC82" s="346"/>
      <c r="DD82" s="346"/>
      <c r="DE82" s="346"/>
      <c r="DF82" s="346"/>
      <c r="DG82" s="346"/>
      <c r="DH82" s="347"/>
      <c r="DI82" s="60"/>
      <c r="DJ82" s="60"/>
      <c r="DK82" s="60"/>
      <c r="DL82" s="60"/>
      <c r="DM82" s="207"/>
      <c r="DN82" s="60"/>
      <c r="DO82" s="223"/>
      <c r="DP82" s="223"/>
      <c r="DQ82" s="223"/>
      <c r="DR82" s="223"/>
      <c r="DS82" s="223"/>
      <c r="DT82" s="223"/>
      <c r="DU82" s="224"/>
      <c r="DW82" s="345"/>
      <c r="DX82" s="346"/>
      <c r="DY82" s="346"/>
      <c r="DZ82" s="346"/>
      <c r="EA82" s="346"/>
      <c r="EB82" s="346"/>
      <c r="EC82" s="347"/>
      <c r="ED82" s="60"/>
      <c r="EE82" s="60"/>
      <c r="EF82" s="60"/>
      <c r="EG82" s="60"/>
      <c r="EH82" s="207"/>
      <c r="EI82" s="60"/>
      <c r="EJ82" s="223"/>
      <c r="EK82" s="223"/>
      <c r="EL82" s="223"/>
      <c r="EM82" s="223"/>
      <c r="EN82" s="223"/>
      <c r="EO82" s="223"/>
      <c r="EP82" s="224"/>
      <c r="ER82" s="345"/>
      <c r="ES82" s="346"/>
      <c r="ET82" s="346"/>
      <c r="EU82" s="346"/>
      <c r="EV82" s="346"/>
      <c r="EW82" s="346"/>
      <c r="EX82" s="347"/>
      <c r="EY82" s="60"/>
      <c r="EZ82" s="60"/>
      <c r="FA82" s="60"/>
      <c r="FB82" s="60"/>
      <c r="FC82" s="207"/>
      <c r="FD82" s="60"/>
      <c r="FE82" s="223"/>
      <c r="FF82" s="223"/>
      <c r="FG82" s="223"/>
      <c r="FH82" s="223"/>
      <c r="FI82" s="223"/>
      <c r="FJ82" s="223"/>
      <c r="FK82" s="224"/>
      <c r="FM82" s="345"/>
      <c r="FN82" s="346"/>
      <c r="FO82" s="346"/>
      <c r="FP82" s="346"/>
      <c r="FQ82" s="346"/>
      <c r="FR82" s="346"/>
      <c r="FS82" s="347"/>
      <c r="FT82" s="60"/>
      <c r="FU82" s="60"/>
      <c r="FV82" s="60"/>
      <c r="FW82" s="60"/>
      <c r="FX82" s="207"/>
      <c r="FY82" s="60"/>
      <c r="FZ82" s="223"/>
      <c r="GA82" s="223"/>
      <c r="GB82" s="223"/>
      <c r="GC82" s="223"/>
      <c r="GD82" s="223"/>
      <c r="GE82" s="223"/>
      <c r="GF82" s="224"/>
      <c r="GH82" s="345"/>
      <c r="GI82" s="346"/>
      <c r="GJ82" s="346"/>
      <c r="GK82" s="346"/>
      <c r="GL82" s="346"/>
      <c r="GM82" s="346"/>
      <c r="GN82" s="347"/>
      <c r="GO82" s="60"/>
      <c r="GP82" s="60"/>
      <c r="GQ82" s="60"/>
      <c r="GR82" s="60"/>
      <c r="GS82" s="207"/>
      <c r="GT82" s="60"/>
      <c r="GU82" s="223"/>
      <c r="GV82" s="223"/>
      <c r="GW82" s="223"/>
      <c r="GX82" s="223"/>
      <c r="GY82" s="223"/>
      <c r="GZ82" s="223"/>
      <c r="HA82" s="224"/>
      <c r="HC82" s="345"/>
      <c r="HD82" s="346"/>
      <c r="HE82" s="346"/>
      <c r="HF82" s="346"/>
      <c r="HG82" s="346"/>
      <c r="HH82" s="346"/>
      <c r="HI82" s="347"/>
      <c r="HJ82" s="60"/>
      <c r="HK82" s="60"/>
      <c r="HL82" s="60"/>
      <c r="HM82" s="60"/>
      <c r="HN82" s="207"/>
      <c r="HO82" s="60"/>
      <c r="HP82" s="223"/>
      <c r="HQ82" s="223"/>
      <c r="HR82" s="223"/>
      <c r="HS82" s="223"/>
      <c r="HT82" s="223"/>
      <c r="HU82" s="223"/>
      <c r="HV82" s="224"/>
      <c r="HX82" s="345"/>
      <c r="HY82" s="346"/>
      <c r="HZ82" s="346"/>
      <c r="IA82" s="346"/>
      <c r="IB82" s="346"/>
      <c r="IC82" s="346"/>
      <c r="ID82" s="347"/>
      <c r="IE82" s="60"/>
      <c r="IF82" s="60"/>
      <c r="IG82" s="60"/>
      <c r="IH82" s="60"/>
      <c r="II82" s="207"/>
      <c r="IJ82" s="60"/>
      <c r="IK82" s="223"/>
      <c r="IL82" s="223"/>
      <c r="IM82" s="223"/>
      <c r="IN82" s="223"/>
      <c r="IO82" s="223"/>
      <c r="IP82" s="223"/>
      <c r="IQ82" s="224"/>
    </row>
    <row r="83" spans="1:111" s="226" customFormat="1" ht="15.75" customHeight="1" hidden="1">
      <c r="A83" s="197"/>
      <c r="B83" s="197"/>
      <c r="C83" s="197"/>
      <c r="D83" s="197"/>
      <c r="E83" s="197"/>
      <c r="F83" s="197"/>
      <c r="G83" s="197"/>
      <c r="H83" s="197"/>
      <c r="I83" s="197"/>
      <c r="J83" s="197"/>
      <c r="K83" s="197"/>
      <c r="L83" s="197"/>
      <c r="M83" s="197"/>
      <c r="N83" s="197"/>
      <c r="O83" s="197"/>
      <c r="CL83" s="197"/>
      <c r="CM83" s="237"/>
      <c r="CN83" s="237"/>
      <c r="CO83" s="237"/>
      <c r="CP83" s="237"/>
      <c r="CQ83" s="237"/>
      <c r="CR83" s="237"/>
      <c r="CS83" s="237"/>
      <c r="CT83" s="237"/>
      <c r="CU83" s="237"/>
      <c r="CV83" s="237"/>
      <c r="CW83" s="237"/>
      <c r="CX83" s="237"/>
      <c r="CY83" s="237"/>
      <c r="CZ83" s="237"/>
      <c r="DA83" s="237"/>
      <c r="DB83" s="237"/>
      <c r="DC83" s="237"/>
      <c r="DD83" s="237"/>
      <c r="DE83" s="237"/>
      <c r="DF83" s="237"/>
      <c r="DG83" s="237"/>
    </row>
    <row r="84" spans="1:111" s="226" customFormat="1" ht="15.75" customHeight="1" hidden="1">
      <c r="A84" s="197"/>
      <c r="B84" s="197"/>
      <c r="C84" s="197"/>
      <c r="D84" s="197"/>
      <c r="E84" s="197"/>
      <c r="F84" s="197"/>
      <c r="G84" s="197"/>
      <c r="H84" s="197"/>
      <c r="I84" s="197"/>
      <c r="J84" s="197"/>
      <c r="K84" s="197"/>
      <c r="L84" s="197"/>
      <c r="M84" s="197"/>
      <c r="N84" s="197"/>
      <c r="O84" s="197"/>
      <c r="CL84" s="197"/>
      <c r="CM84" s="237"/>
      <c r="CN84" s="237"/>
      <c r="CO84" s="237"/>
      <c r="CP84" s="237"/>
      <c r="CQ84" s="237"/>
      <c r="CR84" s="237"/>
      <c r="CS84" s="237"/>
      <c r="CT84" s="237"/>
      <c r="CU84" s="237"/>
      <c r="CV84" s="237"/>
      <c r="CW84" s="237"/>
      <c r="CX84" s="237"/>
      <c r="CY84" s="237"/>
      <c r="CZ84" s="237"/>
      <c r="DA84" s="237"/>
      <c r="DB84" s="237"/>
      <c r="DC84" s="237"/>
      <c r="DD84" s="237"/>
      <c r="DE84" s="237"/>
      <c r="DF84" s="237"/>
      <c r="DG84" s="237"/>
    </row>
    <row r="85" spans="1:251" ht="15.75" customHeight="1" hidden="1">
      <c r="A85" s="198" t="s">
        <v>6</v>
      </c>
      <c r="B85" s="361" t="str">
        <f>'1. Schritt ---&gt;&gt;&gt; Grundangaben'!$E$8</f>
        <v>Donnerstag</v>
      </c>
      <c r="C85" s="362"/>
      <c r="D85" s="362"/>
      <c r="E85" s="363"/>
      <c r="F85" s="199">
        <f>D25</f>
        <v>9.75</v>
      </c>
      <c r="G85" s="199">
        <f>E25</f>
        <v>13</v>
      </c>
      <c r="H85" s="200" t="s">
        <v>49</v>
      </c>
      <c r="I85" s="200" t="s">
        <v>92</v>
      </c>
      <c r="J85" s="201"/>
      <c r="K85" s="194"/>
      <c r="L85" s="194"/>
      <c r="M85" s="194"/>
      <c r="N85" s="202"/>
      <c r="O85" s="203"/>
      <c r="P85" s="227"/>
      <c r="Q85" s="337"/>
      <c r="R85" s="338"/>
      <c r="S85" s="229"/>
      <c r="T85" s="230"/>
      <c r="V85" s="231" t="s">
        <v>6</v>
      </c>
      <c r="W85" s="339" t="str">
        <f>'1. Schritt ---&gt;&gt;&gt; Grundangaben'!$E$8</f>
        <v>Donnerstag</v>
      </c>
      <c r="X85" s="340"/>
      <c r="Y85" s="340"/>
      <c r="Z85" s="341"/>
      <c r="AA85" s="232">
        <f>D26</f>
        <v>9.75</v>
      </c>
      <c r="AB85" s="232">
        <f>E26</f>
        <v>11</v>
      </c>
      <c r="AC85" s="233" t="s">
        <v>49</v>
      </c>
      <c r="AD85" s="233" t="s">
        <v>92</v>
      </c>
      <c r="AE85" s="234"/>
      <c r="AF85" s="207"/>
      <c r="AG85" s="207"/>
      <c r="AH85" s="207"/>
      <c r="AI85" s="228"/>
      <c r="AJ85" s="235"/>
      <c r="AK85" s="227"/>
      <c r="AL85" s="337"/>
      <c r="AM85" s="338"/>
      <c r="AN85" s="229"/>
      <c r="AO85" s="230"/>
      <c r="AQ85" s="231" t="s">
        <v>6</v>
      </c>
      <c r="AR85" s="339" t="str">
        <f>'1. Schritt ---&gt;&gt;&gt; Grundangaben'!$E$8</f>
        <v>Donnerstag</v>
      </c>
      <c r="AS85" s="340"/>
      <c r="AT85" s="340"/>
      <c r="AU85" s="341"/>
      <c r="AV85" s="232">
        <f>D27</f>
        <v>0</v>
      </c>
      <c r="AW85" s="232">
        <f>E27</f>
        <v>0</v>
      </c>
      <c r="AX85" s="233" t="s">
        <v>49</v>
      </c>
      <c r="AY85" s="233" t="s">
        <v>92</v>
      </c>
      <c r="AZ85" s="234"/>
      <c r="BA85" s="207"/>
      <c r="BB85" s="207"/>
      <c r="BC85" s="207"/>
      <c r="BD85" s="228"/>
      <c r="BE85" s="235"/>
      <c r="BF85" s="227"/>
      <c r="BG85" s="337"/>
      <c r="BH85" s="338"/>
      <c r="BI85" s="229"/>
      <c r="BJ85" s="230"/>
      <c r="BL85" s="231" t="s">
        <v>6</v>
      </c>
      <c r="BM85" s="339" t="str">
        <f>'1. Schritt ---&gt;&gt;&gt; Grundangaben'!$E$8</f>
        <v>Donnerstag</v>
      </c>
      <c r="BN85" s="340"/>
      <c r="BO85" s="340"/>
      <c r="BP85" s="341"/>
      <c r="BQ85" s="232">
        <f>D28</f>
        <v>0</v>
      </c>
      <c r="BR85" s="232">
        <f>E28</f>
        <v>0</v>
      </c>
      <c r="BS85" s="233" t="s">
        <v>49</v>
      </c>
      <c r="BT85" s="233" t="s">
        <v>92</v>
      </c>
      <c r="BU85" s="234"/>
      <c r="BV85" s="207"/>
      <c r="BW85" s="207"/>
      <c r="BX85" s="207"/>
      <c r="BY85" s="228"/>
      <c r="BZ85" s="235"/>
      <c r="CA85" s="227"/>
      <c r="CB85" s="337"/>
      <c r="CC85" s="338"/>
      <c r="CD85" s="229"/>
      <c r="CE85" s="230"/>
      <c r="CG85" s="231" t="s">
        <v>6</v>
      </c>
      <c r="CH85" s="339" t="str">
        <f>'1. Schritt ---&gt;&gt;&gt; Grundangaben'!$E$8</f>
        <v>Donnerstag</v>
      </c>
      <c r="CI85" s="340"/>
      <c r="CJ85" s="340"/>
      <c r="CK85" s="341"/>
      <c r="CL85" s="199">
        <f>D29</f>
        <v>0</v>
      </c>
      <c r="CM85" s="238">
        <f>E29</f>
        <v>0</v>
      </c>
      <c r="CN85" s="233" t="s">
        <v>49</v>
      </c>
      <c r="CO85" s="233" t="s">
        <v>92</v>
      </c>
      <c r="CP85" s="234"/>
      <c r="CQ85" s="207"/>
      <c r="CR85" s="207"/>
      <c r="CS85" s="207"/>
      <c r="CT85" s="228"/>
      <c r="CU85" s="235"/>
      <c r="CV85" s="227"/>
      <c r="CW85" s="337"/>
      <c r="CX85" s="338"/>
      <c r="CY85" s="229"/>
      <c r="CZ85" s="230"/>
      <c r="DB85" s="239" t="s">
        <v>6</v>
      </c>
      <c r="DC85" s="349" t="str">
        <f>'1. Schritt ---&gt;&gt;&gt; Grundangaben'!$E$8</f>
        <v>Donnerstag</v>
      </c>
      <c r="DD85" s="350"/>
      <c r="DE85" s="350"/>
      <c r="DF85" s="351"/>
      <c r="DG85" s="238">
        <f>D30</f>
        <v>0</v>
      </c>
      <c r="DH85" s="232">
        <f>E30</f>
        <v>0</v>
      </c>
      <c r="DI85" s="233" t="s">
        <v>49</v>
      </c>
      <c r="DJ85" s="233" t="s">
        <v>92</v>
      </c>
      <c r="DK85" s="234"/>
      <c r="DL85" s="207"/>
      <c r="DM85" s="207"/>
      <c r="DN85" s="207"/>
      <c r="DO85" s="228"/>
      <c r="DP85" s="235"/>
      <c r="DQ85" s="227"/>
      <c r="DR85" s="337"/>
      <c r="DS85" s="338"/>
      <c r="DT85" s="229"/>
      <c r="DU85" s="230"/>
      <c r="DW85" s="231" t="s">
        <v>6</v>
      </c>
      <c r="DX85" s="339" t="str">
        <f>'1. Schritt ---&gt;&gt;&gt; Grundangaben'!$E$8</f>
        <v>Donnerstag</v>
      </c>
      <c r="DY85" s="340"/>
      <c r="DZ85" s="340"/>
      <c r="EA85" s="341"/>
      <c r="EB85" s="232">
        <f>D31</f>
        <v>0</v>
      </c>
      <c r="EC85" s="232">
        <f>E31</f>
        <v>0</v>
      </c>
      <c r="ED85" s="233" t="s">
        <v>49</v>
      </c>
      <c r="EE85" s="233" t="s">
        <v>92</v>
      </c>
      <c r="EF85" s="234"/>
      <c r="EG85" s="207"/>
      <c r="EH85" s="207"/>
      <c r="EI85" s="207"/>
      <c r="EJ85" s="228"/>
      <c r="EK85" s="235"/>
      <c r="EL85" s="227"/>
      <c r="EM85" s="337"/>
      <c r="EN85" s="338"/>
      <c r="EO85" s="229"/>
      <c r="EP85" s="230"/>
      <c r="ER85" s="231" t="s">
        <v>6</v>
      </c>
      <c r="ES85" s="339" t="str">
        <f>'1. Schritt ---&gt;&gt;&gt; Grundangaben'!$E$8</f>
        <v>Donnerstag</v>
      </c>
      <c r="ET85" s="340"/>
      <c r="EU85" s="340"/>
      <c r="EV85" s="341"/>
      <c r="EW85" s="232">
        <f>D32</f>
        <v>0</v>
      </c>
      <c r="EX85" s="232">
        <f>E32</f>
        <v>0</v>
      </c>
      <c r="EY85" s="233" t="s">
        <v>49</v>
      </c>
      <c r="EZ85" s="233" t="s">
        <v>92</v>
      </c>
      <c r="FA85" s="234"/>
      <c r="FB85" s="207"/>
      <c r="FC85" s="207"/>
      <c r="FD85" s="207"/>
      <c r="FE85" s="228"/>
      <c r="FF85" s="235"/>
      <c r="FG85" s="227"/>
      <c r="FH85" s="337"/>
      <c r="FI85" s="338"/>
      <c r="FJ85" s="229"/>
      <c r="FK85" s="230"/>
      <c r="FM85" s="231" t="s">
        <v>6</v>
      </c>
      <c r="FN85" s="339" t="str">
        <f>'1. Schritt ---&gt;&gt;&gt; Grundangaben'!$E$8</f>
        <v>Donnerstag</v>
      </c>
      <c r="FO85" s="340"/>
      <c r="FP85" s="340"/>
      <c r="FQ85" s="341"/>
      <c r="FR85" s="232">
        <f>D33</f>
        <v>0</v>
      </c>
      <c r="FS85" s="232">
        <f>E33</f>
        <v>0</v>
      </c>
      <c r="FT85" s="233" t="s">
        <v>49</v>
      </c>
      <c r="FU85" s="233" t="s">
        <v>92</v>
      </c>
      <c r="FV85" s="234"/>
      <c r="FW85" s="207"/>
      <c r="FX85" s="207"/>
      <c r="FY85" s="207"/>
      <c r="FZ85" s="228"/>
      <c r="GA85" s="235"/>
      <c r="GB85" s="227"/>
      <c r="GC85" s="337"/>
      <c r="GD85" s="338"/>
      <c r="GE85" s="229"/>
      <c r="GF85" s="230"/>
      <c r="GH85" s="231" t="s">
        <v>6</v>
      </c>
      <c r="GI85" s="339" t="str">
        <f>'1. Schritt ---&gt;&gt;&gt; Grundangaben'!$E$8</f>
        <v>Donnerstag</v>
      </c>
      <c r="GJ85" s="340"/>
      <c r="GK85" s="340"/>
      <c r="GL85" s="341"/>
      <c r="GM85" s="232">
        <f>D34</f>
        <v>0</v>
      </c>
      <c r="GN85" s="232">
        <f>E34</f>
        <v>0</v>
      </c>
      <c r="GO85" s="233" t="s">
        <v>49</v>
      </c>
      <c r="GP85" s="233" t="s">
        <v>92</v>
      </c>
      <c r="GQ85" s="234"/>
      <c r="GR85" s="207"/>
      <c r="GS85" s="207"/>
      <c r="GT85" s="207"/>
      <c r="GU85" s="228"/>
      <c r="GV85" s="235"/>
      <c r="GW85" s="227"/>
      <c r="GX85" s="337"/>
      <c r="GY85" s="338"/>
      <c r="GZ85" s="229"/>
      <c r="HA85" s="230"/>
      <c r="HC85" s="231" t="s">
        <v>6</v>
      </c>
      <c r="HD85" s="339" t="str">
        <f>'1. Schritt ---&gt;&gt;&gt; Grundangaben'!$E$8</f>
        <v>Donnerstag</v>
      </c>
      <c r="HE85" s="340"/>
      <c r="HF85" s="340"/>
      <c r="HG85" s="341"/>
      <c r="HH85" s="232">
        <f>D35</f>
        <v>0</v>
      </c>
      <c r="HI85" s="232">
        <f>E35</f>
        <v>0</v>
      </c>
      <c r="HJ85" s="233" t="s">
        <v>49</v>
      </c>
      <c r="HK85" s="233" t="s">
        <v>92</v>
      </c>
      <c r="HL85" s="234"/>
      <c r="HM85" s="207"/>
      <c r="HN85" s="207"/>
      <c r="HO85" s="207"/>
      <c r="HP85" s="228"/>
      <c r="HQ85" s="235"/>
      <c r="HR85" s="227"/>
      <c r="HS85" s="337"/>
      <c r="HT85" s="338"/>
      <c r="HU85" s="229"/>
      <c r="HV85" s="230"/>
      <c r="HX85" s="231" t="s">
        <v>6</v>
      </c>
      <c r="HY85" s="339" t="str">
        <f>'1. Schritt ---&gt;&gt;&gt; Grundangaben'!$E$8</f>
        <v>Donnerstag</v>
      </c>
      <c r="HZ85" s="340"/>
      <c r="IA85" s="340"/>
      <c r="IB85" s="341"/>
      <c r="IC85" s="232">
        <f>D36</f>
        <v>0</v>
      </c>
      <c r="ID85" s="232">
        <f>E36</f>
        <v>0</v>
      </c>
      <c r="IE85" s="233" t="s">
        <v>49</v>
      </c>
      <c r="IF85" s="233" t="s">
        <v>92</v>
      </c>
      <c r="IG85" s="234"/>
      <c r="IH85" s="207"/>
      <c r="II85" s="207"/>
      <c r="IJ85" s="207"/>
      <c r="IK85" s="228"/>
      <c r="IL85" s="235"/>
      <c r="IM85" s="227"/>
      <c r="IN85" s="337"/>
      <c r="IO85" s="338"/>
      <c r="IP85" s="229"/>
      <c r="IQ85" s="230"/>
    </row>
    <row r="86" spans="1:255" ht="15.75" customHeight="1" hidden="1">
      <c r="A86" s="204"/>
      <c r="B86" s="205"/>
      <c r="C86" s="206">
        <f aca="true" t="shared" si="11" ref="C86:C116">IF($O$25="tarifl. AZ",$AA25,IF($W25="Mo",$I$25,IF($W25="di",$J$25,IF($W25="mi",$K$25,IF($W25="do",$L$25,IF($W25="fr",$M$25,$AA25))))))</f>
        <v>8</v>
      </c>
      <c r="D86" s="197"/>
      <c r="E86" s="197"/>
      <c r="F86" s="197"/>
      <c r="G86" s="197"/>
      <c r="H86" s="197"/>
      <c r="I86" s="197"/>
      <c r="J86" s="197"/>
      <c r="K86" s="197"/>
      <c r="L86" s="197"/>
      <c r="M86" s="197"/>
      <c r="N86" s="197"/>
      <c r="O86" s="197"/>
      <c r="P86" s="226"/>
      <c r="Q86" s="226"/>
      <c r="R86" s="226"/>
      <c r="S86" s="226"/>
      <c r="T86" s="226"/>
      <c r="U86" s="226"/>
      <c r="V86" s="226"/>
      <c r="W86" s="226"/>
      <c r="X86" s="236">
        <f aca="true" t="shared" si="12" ref="X86:X116">IF($O$26="tarifl. AZ",$AA25,IF($W25="Mo",$I$26,IF($W25="di",$J$26,IF($W25="mi",$K$26,IF($W25="do",$L$26,IF($W25="fr",$M$26,$AA25))))))</f>
        <v>8</v>
      </c>
      <c r="Y86" s="226"/>
      <c r="Z86" s="226"/>
      <c r="AA86" s="226"/>
      <c r="AB86" s="226"/>
      <c r="AC86" s="226"/>
      <c r="AD86" s="226"/>
      <c r="AE86" s="226"/>
      <c r="AF86" s="226"/>
      <c r="AG86" s="226"/>
      <c r="AH86" s="226"/>
      <c r="AI86" s="226"/>
      <c r="AJ86" s="226"/>
      <c r="AK86" s="226"/>
      <c r="AL86" s="226"/>
      <c r="AM86" s="226"/>
      <c r="AN86" s="226"/>
      <c r="AO86" s="226"/>
      <c r="AP86" s="226"/>
      <c r="AQ86" s="226"/>
      <c r="AR86" s="226"/>
      <c r="AS86" s="236">
        <f aca="true" t="shared" si="13" ref="AS86:AS116">IF($O$27="tarifl. AZ",$AA25,IF($W25="Mo",$I$27,IF($W25="di",$J$27,IF($W25="mi",$K$27,IF($W25="do",$L$27,IF($W25="fr",$M$27,$AA25))))))</f>
        <v>8</v>
      </c>
      <c r="AT86" s="226"/>
      <c r="AU86" s="226"/>
      <c r="AV86" s="226"/>
      <c r="AW86" s="226"/>
      <c r="AX86" s="226"/>
      <c r="AY86" s="226"/>
      <c r="AZ86" s="226"/>
      <c r="BA86" s="226"/>
      <c r="BB86" s="226"/>
      <c r="BC86" s="226"/>
      <c r="BD86" s="226"/>
      <c r="BE86" s="226"/>
      <c r="BF86" s="226"/>
      <c r="BG86" s="226"/>
      <c r="BH86" s="226"/>
      <c r="BI86" s="226"/>
      <c r="BJ86" s="226"/>
      <c r="BK86" s="226"/>
      <c r="BL86" s="226"/>
      <c r="BM86" s="226"/>
      <c r="BN86" s="236">
        <f aca="true" t="shared" si="14" ref="BN86:BN116">IF($O$28="tarifl. AZ",$AA25,IF($W25="Mo",$I$28,IF($W25="di",$J$28,IF($W25="mi",$K$28,IF($W25="do",$L$28,IF($W25="fr",$M$28,$AA25))))))</f>
        <v>8</v>
      </c>
      <c r="BO86" s="226"/>
      <c r="BP86" s="226"/>
      <c r="BQ86" s="226"/>
      <c r="BR86" s="226"/>
      <c r="BS86" s="226"/>
      <c r="BT86" s="226"/>
      <c r="BU86" s="226"/>
      <c r="BV86" s="226"/>
      <c r="BW86" s="226"/>
      <c r="BX86" s="226"/>
      <c r="BY86" s="226"/>
      <c r="BZ86" s="226"/>
      <c r="CA86" s="226"/>
      <c r="CB86" s="226"/>
      <c r="CC86" s="226"/>
      <c r="CD86" s="226"/>
      <c r="CE86" s="226"/>
      <c r="CF86" s="226"/>
      <c r="CG86" s="226"/>
      <c r="CH86" s="226"/>
      <c r="CI86" s="236">
        <f aca="true" t="shared" si="15" ref="CI86:CI116">IF($O$29="tarifl. AZ",$AA25,IF($W25="Mo",$I$29,IF($W25="di",$J$29,IF($W25="mi",$K$29,IF($W25="do",$L$29,IF($W25="fr",$M$29,$AA25))))))</f>
        <v>8</v>
      </c>
      <c r="CJ86" s="226"/>
      <c r="CK86" s="226"/>
      <c r="CL86" s="197"/>
      <c r="CM86" s="237"/>
      <c r="CN86" s="237"/>
      <c r="CO86" s="237"/>
      <c r="CP86" s="237"/>
      <c r="CQ86" s="237"/>
      <c r="CR86" s="237"/>
      <c r="CS86" s="237"/>
      <c r="CT86" s="237"/>
      <c r="CU86" s="237"/>
      <c r="CV86" s="237"/>
      <c r="CW86" s="237"/>
      <c r="CX86" s="237"/>
      <c r="CY86" s="237"/>
      <c r="CZ86" s="237"/>
      <c r="DA86" s="237"/>
      <c r="DB86" s="237"/>
      <c r="DC86" s="237"/>
      <c r="DD86" s="51">
        <f aca="true" t="shared" si="16" ref="DD86:DD116">IF($O$30="tarifl. AZ",$AA25,IF($W25="Mo",$I$30,IF($W25="di",$J$30,IF($W25="mi",$K$30,IF($W25="do",$L$30,IF($W25="fr",$M$30,$AA25))))))</f>
        <v>8</v>
      </c>
      <c r="DE86" s="237"/>
      <c r="DF86" s="237"/>
      <c r="DG86" s="237"/>
      <c r="DH86" s="226"/>
      <c r="DI86" s="226"/>
      <c r="DJ86" s="226"/>
      <c r="DK86" s="226"/>
      <c r="DL86" s="226"/>
      <c r="DM86" s="226"/>
      <c r="DN86" s="226"/>
      <c r="DO86" s="226"/>
      <c r="DP86" s="226"/>
      <c r="DQ86" s="226"/>
      <c r="DR86" s="226"/>
      <c r="DS86" s="226"/>
      <c r="DT86" s="226"/>
      <c r="DU86" s="226"/>
      <c r="DV86" s="226"/>
      <c r="DW86" s="226"/>
      <c r="DX86" s="226"/>
      <c r="DY86" s="236">
        <f aca="true" t="shared" si="17" ref="DY86:DY116">IF($O$31="tarifl. AZ",$AA25,IF($W25="Mo",$I$31,IF($W25="di",$J$31,IF($W25="mi",$K$31,IF($W25="do",$L$31,IF($W25="fr",$M$31,$AA25))))))</f>
        <v>8</v>
      </c>
      <c r="DZ86" s="226"/>
      <c r="EA86" s="226"/>
      <c r="EB86" s="226"/>
      <c r="EC86" s="226"/>
      <c r="ED86" s="226"/>
      <c r="EE86" s="226"/>
      <c r="EF86" s="226"/>
      <c r="EG86" s="226"/>
      <c r="EH86" s="226"/>
      <c r="EI86" s="226"/>
      <c r="EJ86" s="226"/>
      <c r="EK86" s="226"/>
      <c r="EL86" s="226"/>
      <c r="EM86" s="226"/>
      <c r="EN86" s="226"/>
      <c r="EO86" s="226"/>
      <c r="EP86" s="226"/>
      <c r="EQ86" s="226"/>
      <c r="ER86" s="226"/>
      <c r="ES86" s="226"/>
      <c r="ET86" s="236">
        <f aca="true" t="shared" si="18" ref="ET86:ET116">IF($O$32="tarifl. AZ",$AA25,IF($W25="Mo",$I$32,IF($W25="di",$J$32,IF($W25="mi",$K$32,IF($W25="do",$L$32,IF($W25="fr",$M$32,$AA25))))))</f>
        <v>8</v>
      </c>
      <c r="EU86" s="226"/>
      <c r="EV86" s="226"/>
      <c r="EW86" s="226"/>
      <c r="EX86" s="226"/>
      <c r="EY86" s="226"/>
      <c r="EZ86" s="226"/>
      <c r="FA86" s="226"/>
      <c r="FB86" s="226"/>
      <c r="FC86" s="226"/>
      <c r="FD86" s="226"/>
      <c r="FE86" s="226"/>
      <c r="FF86" s="226"/>
      <c r="FG86" s="226"/>
      <c r="FH86" s="226"/>
      <c r="FI86" s="226"/>
      <c r="FJ86" s="226"/>
      <c r="FK86" s="226"/>
      <c r="FL86" s="226"/>
      <c r="FM86" s="226"/>
      <c r="FN86" s="226"/>
      <c r="FO86" s="236">
        <f aca="true" t="shared" si="19" ref="FO86:FO116">IF($O$33="tarifl. AZ",$AA25,IF($W25="Mo",$I$33,IF($W25="di",$J$33,IF($W25="mi",$K$33,IF($W25="do",$L$33,IF($W25="fr",$M$33,$AA25))))))</f>
        <v>8</v>
      </c>
      <c r="FP86" s="226"/>
      <c r="FQ86" s="226"/>
      <c r="FR86" s="226"/>
      <c r="FS86" s="226"/>
      <c r="FT86" s="226"/>
      <c r="FU86" s="226"/>
      <c r="FV86" s="226"/>
      <c r="FW86" s="226"/>
      <c r="FX86" s="226"/>
      <c r="FY86" s="226"/>
      <c r="FZ86" s="226"/>
      <c r="GA86" s="226"/>
      <c r="GB86" s="226"/>
      <c r="GC86" s="226"/>
      <c r="GD86" s="226"/>
      <c r="GE86" s="226"/>
      <c r="GF86" s="226"/>
      <c r="GG86" s="226"/>
      <c r="GH86" s="226"/>
      <c r="GI86" s="226"/>
      <c r="GJ86" s="236">
        <f aca="true" t="shared" si="20" ref="GJ86:GJ116">IF($O$34="tarifl. AZ",$AA25,IF($W25="Mo",$I$34,IF($W25="di",$J$34,IF($W25="mi",$K$34,IF($W25="do",$L$34,IF($W25="fr",$M$34,$AA25))))))</f>
        <v>8</v>
      </c>
      <c r="GK86" s="226"/>
      <c r="GL86" s="226"/>
      <c r="GM86" s="226"/>
      <c r="GN86" s="226"/>
      <c r="GO86" s="226"/>
      <c r="GP86" s="226"/>
      <c r="GQ86" s="226"/>
      <c r="GR86" s="226"/>
      <c r="GS86" s="226"/>
      <c r="GT86" s="226"/>
      <c r="GU86" s="226"/>
      <c r="GV86" s="226"/>
      <c r="GW86" s="226"/>
      <c r="GX86" s="226"/>
      <c r="GY86" s="226"/>
      <c r="GZ86" s="226"/>
      <c r="HA86" s="226"/>
      <c r="HB86" s="226"/>
      <c r="HC86" s="226"/>
      <c r="HD86" s="226"/>
      <c r="HE86" s="236">
        <f aca="true" t="shared" si="21" ref="HE86:HE116">IF($O$35="tarifl. AZ",$AA25,IF($W25="Mo",$I$35,IF($W25="di",$J$35,IF($W25="mi",$K$35,IF($W25="do",$L$35,IF($W25="fr",$M$35,$AA25))))))</f>
        <v>8</v>
      </c>
      <c r="HF86" s="226"/>
      <c r="HG86" s="226"/>
      <c r="HH86" s="226"/>
      <c r="HI86" s="226"/>
      <c r="HJ86" s="226"/>
      <c r="HK86" s="226"/>
      <c r="HL86" s="226"/>
      <c r="HM86" s="226"/>
      <c r="HN86" s="226"/>
      <c r="HO86" s="226"/>
      <c r="HP86" s="226"/>
      <c r="HQ86" s="226"/>
      <c r="HR86" s="226"/>
      <c r="HS86" s="226"/>
      <c r="HT86" s="226"/>
      <c r="HU86" s="226"/>
      <c r="HV86" s="226"/>
      <c r="HW86" s="226"/>
      <c r="HX86" s="226"/>
      <c r="HY86" s="226"/>
      <c r="HZ86" s="236">
        <f aca="true" t="shared" si="22" ref="HZ86:HZ116">IF($O$36="tarifl. AZ",$AA25,IF($W25="Mo",$I$36,IF($W25="di",$J$36,IF($W25="mi",$K$36,IF($W25="do",$L$36,IF($W25="fr",$M$36,$AA25))))))</f>
        <v>8</v>
      </c>
      <c r="IA86" s="226"/>
      <c r="IB86" s="226"/>
      <c r="IC86" s="226"/>
      <c r="ID86" s="226"/>
      <c r="IE86" s="226"/>
      <c r="IF86" s="226"/>
      <c r="IG86" s="226"/>
      <c r="IH86" s="226"/>
      <c r="II86" s="226"/>
      <c r="IJ86" s="226"/>
      <c r="IK86" s="226"/>
      <c r="IL86" s="226"/>
      <c r="IM86" s="226"/>
      <c r="IN86" s="226"/>
      <c r="IO86" s="226"/>
      <c r="IP86" s="226"/>
      <c r="IQ86" s="226"/>
      <c r="IR86" s="226"/>
      <c r="IS86" s="226"/>
      <c r="IT86" s="226"/>
      <c r="IU86" s="226"/>
    </row>
    <row r="87" spans="1:255" ht="15.75" customHeight="1" hidden="1">
      <c r="A87" s="204"/>
      <c r="B87" s="205"/>
      <c r="C87" s="206">
        <f t="shared" si="11"/>
        <v>6</v>
      </c>
      <c r="D87" s="197"/>
      <c r="E87" s="197"/>
      <c r="F87" s="197"/>
      <c r="G87" s="197"/>
      <c r="H87" s="197"/>
      <c r="I87" s="197"/>
      <c r="J87" s="197"/>
      <c r="K87" s="197"/>
      <c r="L87" s="197"/>
      <c r="M87" s="197"/>
      <c r="N87" s="197"/>
      <c r="O87" s="197"/>
      <c r="P87" s="226"/>
      <c r="Q87" s="226"/>
      <c r="R87" s="226"/>
      <c r="S87" s="226"/>
      <c r="T87" s="226"/>
      <c r="U87" s="226"/>
      <c r="V87" s="226"/>
      <c r="W87" s="226"/>
      <c r="X87" s="236">
        <f t="shared" si="12"/>
        <v>6</v>
      </c>
      <c r="Y87" s="226"/>
      <c r="Z87" s="226"/>
      <c r="AA87" s="226"/>
      <c r="AB87" s="226"/>
      <c r="AC87" s="226"/>
      <c r="AD87" s="226"/>
      <c r="AE87" s="226"/>
      <c r="AF87" s="226"/>
      <c r="AG87" s="226"/>
      <c r="AH87" s="226"/>
      <c r="AI87" s="226"/>
      <c r="AJ87" s="226"/>
      <c r="AK87" s="226"/>
      <c r="AL87" s="226"/>
      <c r="AM87" s="226"/>
      <c r="AN87" s="226"/>
      <c r="AO87" s="226"/>
      <c r="AP87" s="226"/>
      <c r="AQ87" s="226"/>
      <c r="AR87" s="226"/>
      <c r="AS87" s="236">
        <f t="shared" si="13"/>
        <v>6</v>
      </c>
      <c r="AT87" s="226"/>
      <c r="AU87" s="226"/>
      <c r="AV87" s="226"/>
      <c r="AW87" s="226"/>
      <c r="AX87" s="226"/>
      <c r="AY87" s="226"/>
      <c r="AZ87" s="226"/>
      <c r="BA87" s="226"/>
      <c r="BB87" s="226"/>
      <c r="BC87" s="226"/>
      <c r="BD87" s="226"/>
      <c r="BE87" s="226"/>
      <c r="BF87" s="226"/>
      <c r="BG87" s="226"/>
      <c r="BH87" s="226"/>
      <c r="BI87" s="226"/>
      <c r="BJ87" s="226"/>
      <c r="BK87" s="226"/>
      <c r="BL87" s="226"/>
      <c r="BM87" s="226"/>
      <c r="BN87" s="236">
        <f t="shared" si="14"/>
        <v>6</v>
      </c>
      <c r="BO87" s="226"/>
      <c r="BP87" s="226"/>
      <c r="BQ87" s="226"/>
      <c r="BR87" s="226"/>
      <c r="BS87" s="226"/>
      <c r="BT87" s="226"/>
      <c r="BU87" s="226"/>
      <c r="BV87" s="226"/>
      <c r="BW87" s="226"/>
      <c r="BX87" s="226"/>
      <c r="BY87" s="226"/>
      <c r="BZ87" s="226"/>
      <c r="CA87" s="226"/>
      <c r="CB87" s="226"/>
      <c r="CC87" s="226"/>
      <c r="CD87" s="226"/>
      <c r="CE87" s="226"/>
      <c r="CF87" s="226"/>
      <c r="CG87" s="226"/>
      <c r="CH87" s="226"/>
      <c r="CI87" s="236">
        <f t="shared" si="15"/>
        <v>6</v>
      </c>
      <c r="CJ87" s="226"/>
      <c r="CK87" s="226"/>
      <c r="CL87" s="197"/>
      <c r="CM87" s="237"/>
      <c r="CN87" s="237"/>
      <c r="CO87" s="237"/>
      <c r="CP87" s="237"/>
      <c r="CQ87" s="237"/>
      <c r="CR87" s="237"/>
      <c r="CS87" s="237"/>
      <c r="CT87" s="237"/>
      <c r="CU87" s="237"/>
      <c r="CV87" s="237"/>
      <c r="CW87" s="237"/>
      <c r="CX87" s="237"/>
      <c r="CY87" s="237"/>
      <c r="CZ87" s="237"/>
      <c r="DA87" s="237"/>
      <c r="DB87" s="237"/>
      <c r="DC87" s="237"/>
      <c r="DD87" s="51">
        <f t="shared" si="16"/>
        <v>6</v>
      </c>
      <c r="DE87" s="237"/>
      <c r="DF87" s="237"/>
      <c r="DG87" s="237"/>
      <c r="DH87" s="226"/>
      <c r="DI87" s="226"/>
      <c r="DJ87" s="226"/>
      <c r="DK87" s="226"/>
      <c r="DL87" s="226"/>
      <c r="DM87" s="226"/>
      <c r="DN87" s="226"/>
      <c r="DO87" s="226"/>
      <c r="DP87" s="226"/>
      <c r="DQ87" s="226"/>
      <c r="DR87" s="226"/>
      <c r="DS87" s="226"/>
      <c r="DT87" s="226"/>
      <c r="DU87" s="226"/>
      <c r="DV87" s="226"/>
      <c r="DW87" s="226"/>
      <c r="DX87" s="226"/>
      <c r="DY87" s="236">
        <f t="shared" si="17"/>
        <v>6</v>
      </c>
      <c r="DZ87" s="226"/>
      <c r="EA87" s="226"/>
      <c r="EB87" s="226"/>
      <c r="EC87" s="226"/>
      <c r="ED87" s="226"/>
      <c r="EE87" s="226"/>
      <c r="EF87" s="226"/>
      <c r="EG87" s="226"/>
      <c r="EH87" s="226"/>
      <c r="EI87" s="226"/>
      <c r="EJ87" s="226"/>
      <c r="EK87" s="226"/>
      <c r="EL87" s="226"/>
      <c r="EM87" s="226"/>
      <c r="EN87" s="226"/>
      <c r="EO87" s="226"/>
      <c r="EP87" s="226"/>
      <c r="EQ87" s="226"/>
      <c r="ER87" s="226"/>
      <c r="ES87" s="226"/>
      <c r="ET87" s="236">
        <f t="shared" si="18"/>
        <v>6</v>
      </c>
      <c r="EU87" s="226"/>
      <c r="EV87" s="226"/>
      <c r="EW87" s="226"/>
      <c r="EX87" s="226"/>
      <c r="EY87" s="226"/>
      <c r="EZ87" s="226"/>
      <c r="FA87" s="226"/>
      <c r="FB87" s="226"/>
      <c r="FC87" s="226"/>
      <c r="FD87" s="226"/>
      <c r="FE87" s="226"/>
      <c r="FF87" s="226"/>
      <c r="FG87" s="226"/>
      <c r="FH87" s="226"/>
      <c r="FI87" s="226"/>
      <c r="FJ87" s="226"/>
      <c r="FK87" s="226"/>
      <c r="FL87" s="226"/>
      <c r="FM87" s="226"/>
      <c r="FN87" s="226"/>
      <c r="FO87" s="236">
        <f t="shared" si="19"/>
        <v>6</v>
      </c>
      <c r="FP87" s="226"/>
      <c r="FQ87" s="226"/>
      <c r="FR87" s="226"/>
      <c r="FS87" s="226"/>
      <c r="FT87" s="226"/>
      <c r="FU87" s="226"/>
      <c r="FV87" s="226"/>
      <c r="FW87" s="226"/>
      <c r="FX87" s="226"/>
      <c r="FY87" s="226"/>
      <c r="FZ87" s="226"/>
      <c r="GA87" s="226"/>
      <c r="GB87" s="226"/>
      <c r="GC87" s="226"/>
      <c r="GD87" s="226"/>
      <c r="GE87" s="226"/>
      <c r="GF87" s="226"/>
      <c r="GG87" s="226"/>
      <c r="GH87" s="226"/>
      <c r="GI87" s="226"/>
      <c r="GJ87" s="236">
        <f t="shared" si="20"/>
        <v>6</v>
      </c>
      <c r="GK87" s="226"/>
      <c r="GL87" s="226"/>
      <c r="GM87" s="226"/>
      <c r="GN87" s="226"/>
      <c r="GO87" s="226"/>
      <c r="GP87" s="226"/>
      <c r="GQ87" s="226"/>
      <c r="GR87" s="226"/>
      <c r="GS87" s="226"/>
      <c r="GT87" s="226"/>
      <c r="GU87" s="226"/>
      <c r="GV87" s="226"/>
      <c r="GW87" s="226"/>
      <c r="GX87" s="226"/>
      <c r="GY87" s="226"/>
      <c r="GZ87" s="226"/>
      <c r="HA87" s="226"/>
      <c r="HB87" s="226"/>
      <c r="HC87" s="226"/>
      <c r="HD87" s="226"/>
      <c r="HE87" s="236">
        <f t="shared" si="21"/>
        <v>6</v>
      </c>
      <c r="HF87" s="226"/>
      <c r="HG87" s="226"/>
      <c r="HH87" s="226"/>
      <c r="HI87" s="226"/>
      <c r="HJ87" s="226"/>
      <c r="HK87" s="226"/>
      <c r="HL87" s="226"/>
      <c r="HM87" s="226"/>
      <c r="HN87" s="226"/>
      <c r="HO87" s="226"/>
      <c r="HP87" s="226"/>
      <c r="HQ87" s="226"/>
      <c r="HR87" s="226"/>
      <c r="HS87" s="226"/>
      <c r="HT87" s="226"/>
      <c r="HU87" s="226"/>
      <c r="HV87" s="226"/>
      <c r="HW87" s="226"/>
      <c r="HX87" s="226"/>
      <c r="HY87" s="226"/>
      <c r="HZ87" s="236">
        <f t="shared" si="22"/>
        <v>6</v>
      </c>
      <c r="IA87" s="226"/>
      <c r="IB87" s="226"/>
      <c r="IC87" s="226"/>
      <c r="ID87" s="226"/>
      <c r="IE87" s="226"/>
      <c r="IF87" s="226"/>
      <c r="IG87" s="226"/>
      <c r="IH87" s="226"/>
      <c r="II87" s="226"/>
      <c r="IJ87" s="226"/>
      <c r="IK87" s="226"/>
      <c r="IL87" s="226"/>
      <c r="IM87" s="226"/>
      <c r="IN87" s="226"/>
      <c r="IO87" s="226"/>
      <c r="IP87" s="226"/>
      <c r="IQ87" s="226"/>
      <c r="IR87" s="226"/>
      <c r="IS87" s="226"/>
      <c r="IT87" s="226"/>
      <c r="IU87" s="226"/>
    </row>
    <row r="88" spans="1:255" ht="15.75" customHeight="1" hidden="1">
      <c r="A88" s="204"/>
      <c r="B88" s="205"/>
      <c r="C88" s="206">
        <f t="shared" si="11"/>
        <v>0</v>
      </c>
      <c r="D88" s="197"/>
      <c r="E88" s="197"/>
      <c r="F88" s="197"/>
      <c r="G88" s="197"/>
      <c r="H88" s="197"/>
      <c r="I88" s="197"/>
      <c r="J88" s="197"/>
      <c r="K88" s="197"/>
      <c r="L88" s="197"/>
      <c r="M88" s="197"/>
      <c r="N88" s="197"/>
      <c r="O88" s="197"/>
      <c r="P88" s="226"/>
      <c r="Q88" s="226"/>
      <c r="R88" s="226"/>
      <c r="S88" s="226"/>
      <c r="T88" s="226"/>
      <c r="U88" s="226"/>
      <c r="V88" s="226"/>
      <c r="W88" s="226"/>
      <c r="X88" s="236">
        <f t="shared" si="12"/>
        <v>0</v>
      </c>
      <c r="Y88" s="226"/>
      <c r="Z88" s="226"/>
      <c r="AA88" s="226"/>
      <c r="AB88" s="226"/>
      <c r="AC88" s="226"/>
      <c r="AD88" s="226"/>
      <c r="AE88" s="226"/>
      <c r="AF88" s="226"/>
      <c r="AG88" s="226"/>
      <c r="AH88" s="226"/>
      <c r="AI88" s="226"/>
      <c r="AJ88" s="226"/>
      <c r="AK88" s="226"/>
      <c r="AL88" s="226"/>
      <c r="AM88" s="226"/>
      <c r="AN88" s="226"/>
      <c r="AO88" s="226"/>
      <c r="AP88" s="226"/>
      <c r="AQ88" s="226"/>
      <c r="AR88" s="226"/>
      <c r="AS88" s="236">
        <f t="shared" si="13"/>
        <v>0</v>
      </c>
      <c r="AT88" s="226"/>
      <c r="AU88" s="226"/>
      <c r="AV88" s="226"/>
      <c r="AW88" s="226"/>
      <c r="AX88" s="226"/>
      <c r="AY88" s="226"/>
      <c r="AZ88" s="226"/>
      <c r="BA88" s="226"/>
      <c r="BB88" s="226"/>
      <c r="BC88" s="226"/>
      <c r="BD88" s="226"/>
      <c r="BE88" s="226"/>
      <c r="BF88" s="226"/>
      <c r="BG88" s="226"/>
      <c r="BH88" s="226"/>
      <c r="BI88" s="226"/>
      <c r="BJ88" s="226"/>
      <c r="BK88" s="226"/>
      <c r="BL88" s="226"/>
      <c r="BM88" s="226"/>
      <c r="BN88" s="236">
        <f t="shared" si="14"/>
        <v>0</v>
      </c>
      <c r="BO88" s="226"/>
      <c r="BP88" s="226"/>
      <c r="BQ88" s="226"/>
      <c r="BR88" s="226"/>
      <c r="BS88" s="226"/>
      <c r="BT88" s="226"/>
      <c r="BU88" s="226"/>
      <c r="BV88" s="226"/>
      <c r="BW88" s="226"/>
      <c r="BX88" s="226"/>
      <c r="BY88" s="226"/>
      <c r="BZ88" s="226"/>
      <c r="CA88" s="226"/>
      <c r="CB88" s="226"/>
      <c r="CC88" s="226"/>
      <c r="CD88" s="226"/>
      <c r="CE88" s="226"/>
      <c r="CF88" s="226"/>
      <c r="CG88" s="226"/>
      <c r="CH88" s="226"/>
      <c r="CI88" s="236">
        <f t="shared" si="15"/>
        <v>0</v>
      </c>
      <c r="CJ88" s="226"/>
      <c r="CK88" s="226"/>
      <c r="CL88" s="197"/>
      <c r="CM88" s="237"/>
      <c r="CN88" s="237"/>
      <c r="CO88" s="237"/>
      <c r="CP88" s="237"/>
      <c r="CQ88" s="237"/>
      <c r="CR88" s="237"/>
      <c r="CS88" s="237"/>
      <c r="CT88" s="237"/>
      <c r="CU88" s="237"/>
      <c r="CV88" s="237"/>
      <c r="CW88" s="237"/>
      <c r="CX88" s="237"/>
      <c r="CY88" s="237"/>
      <c r="CZ88" s="237"/>
      <c r="DA88" s="237"/>
      <c r="DB88" s="237"/>
      <c r="DC88" s="237"/>
      <c r="DD88" s="51">
        <f t="shared" si="16"/>
        <v>0</v>
      </c>
      <c r="DE88" s="237"/>
      <c r="DF88" s="237"/>
      <c r="DG88" s="237"/>
      <c r="DH88" s="226"/>
      <c r="DI88" s="226"/>
      <c r="DJ88" s="226"/>
      <c r="DK88" s="226"/>
      <c r="DL88" s="226"/>
      <c r="DM88" s="226"/>
      <c r="DN88" s="226"/>
      <c r="DO88" s="226"/>
      <c r="DP88" s="226"/>
      <c r="DQ88" s="226"/>
      <c r="DR88" s="226"/>
      <c r="DS88" s="226"/>
      <c r="DT88" s="226"/>
      <c r="DU88" s="226"/>
      <c r="DV88" s="226"/>
      <c r="DW88" s="226"/>
      <c r="DX88" s="226"/>
      <c r="DY88" s="236">
        <f t="shared" si="17"/>
        <v>0</v>
      </c>
      <c r="DZ88" s="226"/>
      <c r="EA88" s="226"/>
      <c r="EB88" s="226"/>
      <c r="EC88" s="226"/>
      <c r="ED88" s="226"/>
      <c r="EE88" s="226"/>
      <c r="EF88" s="226"/>
      <c r="EG88" s="226"/>
      <c r="EH88" s="226"/>
      <c r="EI88" s="226"/>
      <c r="EJ88" s="226"/>
      <c r="EK88" s="226"/>
      <c r="EL88" s="226"/>
      <c r="EM88" s="226"/>
      <c r="EN88" s="226"/>
      <c r="EO88" s="226"/>
      <c r="EP88" s="226"/>
      <c r="EQ88" s="226"/>
      <c r="ER88" s="226"/>
      <c r="ES88" s="226"/>
      <c r="ET88" s="236">
        <f t="shared" si="18"/>
        <v>0</v>
      </c>
      <c r="EU88" s="226"/>
      <c r="EV88" s="226"/>
      <c r="EW88" s="226"/>
      <c r="EX88" s="226"/>
      <c r="EY88" s="226"/>
      <c r="EZ88" s="226"/>
      <c r="FA88" s="226"/>
      <c r="FB88" s="226"/>
      <c r="FC88" s="226"/>
      <c r="FD88" s="226"/>
      <c r="FE88" s="226"/>
      <c r="FF88" s="226"/>
      <c r="FG88" s="226"/>
      <c r="FH88" s="226"/>
      <c r="FI88" s="226"/>
      <c r="FJ88" s="226"/>
      <c r="FK88" s="226"/>
      <c r="FL88" s="226"/>
      <c r="FM88" s="226"/>
      <c r="FN88" s="226"/>
      <c r="FO88" s="236">
        <f t="shared" si="19"/>
        <v>0</v>
      </c>
      <c r="FP88" s="226"/>
      <c r="FQ88" s="226"/>
      <c r="FR88" s="226"/>
      <c r="FS88" s="226"/>
      <c r="FT88" s="226"/>
      <c r="FU88" s="226"/>
      <c r="FV88" s="226"/>
      <c r="FW88" s="226"/>
      <c r="FX88" s="226"/>
      <c r="FY88" s="226"/>
      <c r="FZ88" s="226"/>
      <c r="GA88" s="226"/>
      <c r="GB88" s="226"/>
      <c r="GC88" s="226"/>
      <c r="GD88" s="226"/>
      <c r="GE88" s="226"/>
      <c r="GF88" s="226"/>
      <c r="GG88" s="226"/>
      <c r="GH88" s="226"/>
      <c r="GI88" s="226"/>
      <c r="GJ88" s="236">
        <f t="shared" si="20"/>
        <v>0</v>
      </c>
      <c r="GK88" s="226"/>
      <c r="GL88" s="226"/>
      <c r="GM88" s="226"/>
      <c r="GN88" s="226"/>
      <c r="GO88" s="226"/>
      <c r="GP88" s="226"/>
      <c r="GQ88" s="226"/>
      <c r="GR88" s="226"/>
      <c r="GS88" s="226"/>
      <c r="GT88" s="226"/>
      <c r="GU88" s="226"/>
      <c r="GV88" s="226"/>
      <c r="GW88" s="226"/>
      <c r="GX88" s="226"/>
      <c r="GY88" s="226"/>
      <c r="GZ88" s="226"/>
      <c r="HA88" s="226"/>
      <c r="HB88" s="226"/>
      <c r="HC88" s="226"/>
      <c r="HD88" s="226"/>
      <c r="HE88" s="236">
        <f t="shared" si="21"/>
        <v>0</v>
      </c>
      <c r="HF88" s="226"/>
      <c r="HG88" s="226"/>
      <c r="HH88" s="226"/>
      <c r="HI88" s="226"/>
      <c r="HJ88" s="226"/>
      <c r="HK88" s="226"/>
      <c r="HL88" s="226"/>
      <c r="HM88" s="226"/>
      <c r="HN88" s="226"/>
      <c r="HO88" s="226"/>
      <c r="HP88" s="226"/>
      <c r="HQ88" s="226"/>
      <c r="HR88" s="226"/>
      <c r="HS88" s="226"/>
      <c r="HT88" s="226"/>
      <c r="HU88" s="226"/>
      <c r="HV88" s="226"/>
      <c r="HW88" s="226"/>
      <c r="HX88" s="226"/>
      <c r="HY88" s="226"/>
      <c r="HZ88" s="236">
        <f t="shared" si="22"/>
        <v>0</v>
      </c>
      <c r="IA88" s="226"/>
      <c r="IB88" s="226"/>
      <c r="IC88" s="226"/>
      <c r="ID88" s="226"/>
      <c r="IE88" s="226"/>
      <c r="IF88" s="226"/>
      <c r="IG88" s="226"/>
      <c r="IH88" s="226"/>
      <c r="II88" s="226"/>
      <c r="IJ88" s="226"/>
      <c r="IK88" s="226"/>
      <c r="IL88" s="226"/>
      <c r="IM88" s="226"/>
      <c r="IN88" s="226"/>
      <c r="IO88" s="226"/>
      <c r="IP88" s="226"/>
      <c r="IQ88" s="226"/>
      <c r="IR88" s="226"/>
      <c r="IS88" s="226"/>
      <c r="IT88" s="226"/>
      <c r="IU88" s="226"/>
    </row>
    <row r="89" spans="1:255" ht="15.75" customHeight="1" hidden="1">
      <c r="A89" s="204"/>
      <c r="B89" s="205"/>
      <c r="C89" s="206">
        <f t="shared" si="11"/>
        <v>0</v>
      </c>
      <c r="D89" s="197"/>
      <c r="E89" s="197"/>
      <c r="F89" s="197"/>
      <c r="G89" s="197"/>
      <c r="H89" s="197"/>
      <c r="I89" s="197"/>
      <c r="J89" s="197"/>
      <c r="K89" s="197"/>
      <c r="L89" s="197"/>
      <c r="M89" s="197"/>
      <c r="N89" s="197"/>
      <c r="O89" s="197"/>
      <c r="P89" s="226"/>
      <c r="Q89" s="226"/>
      <c r="R89" s="226"/>
      <c r="S89" s="226"/>
      <c r="T89" s="226"/>
      <c r="U89" s="226"/>
      <c r="V89" s="226"/>
      <c r="W89" s="226"/>
      <c r="X89" s="236">
        <f t="shared" si="12"/>
        <v>0</v>
      </c>
      <c r="Y89" s="226"/>
      <c r="Z89" s="226"/>
      <c r="AA89" s="226"/>
      <c r="AB89" s="226"/>
      <c r="AC89" s="226"/>
      <c r="AD89" s="226"/>
      <c r="AE89" s="226"/>
      <c r="AF89" s="226"/>
      <c r="AG89" s="226"/>
      <c r="AH89" s="226"/>
      <c r="AI89" s="226"/>
      <c r="AJ89" s="226"/>
      <c r="AK89" s="226"/>
      <c r="AL89" s="226"/>
      <c r="AM89" s="226"/>
      <c r="AN89" s="226"/>
      <c r="AO89" s="226"/>
      <c r="AP89" s="226"/>
      <c r="AQ89" s="226"/>
      <c r="AR89" s="226"/>
      <c r="AS89" s="236">
        <f t="shared" si="13"/>
        <v>0</v>
      </c>
      <c r="AT89" s="226"/>
      <c r="AU89" s="226"/>
      <c r="AV89" s="226"/>
      <c r="AW89" s="226"/>
      <c r="AX89" s="226"/>
      <c r="AY89" s="226"/>
      <c r="AZ89" s="226"/>
      <c r="BA89" s="226"/>
      <c r="BB89" s="226"/>
      <c r="BC89" s="226"/>
      <c r="BD89" s="226"/>
      <c r="BE89" s="226"/>
      <c r="BF89" s="226"/>
      <c r="BG89" s="226"/>
      <c r="BH89" s="226"/>
      <c r="BI89" s="226"/>
      <c r="BJ89" s="226"/>
      <c r="BK89" s="226"/>
      <c r="BL89" s="226"/>
      <c r="BM89" s="226"/>
      <c r="BN89" s="236">
        <f t="shared" si="14"/>
        <v>0</v>
      </c>
      <c r="BO89" s="226"/>
      <c r="BP89" s="226"/>
      <c r="BQ89" s="226"/>
      <c r="BR89" s="226"/>
      <c r="BS89" s="226"/>
      <c r="BT89" s="226"/>
      <c r="BU89" s="226"/>
      <c r="BV89" s="226"/>
      <c r="BW89" s="226"/>
      <c r="BX89" s="226"/>
      <c r="BY89" s="226"/>
      <c r="BZ89" s="226"/>
      <c r="CA89" s="226"/>
      <c r="CB89" s="226"/>
      <c r="CC89" s="226"/>
      <c r="CD89" s="226"/>
      <c r="CE89" s="226"/>
      <c r="CF89" s="226"/>
      <c r="CG89" s="226"/>
      <c r="CH89" s="226"/>
      <c r="CI89" s="236">
        <f t="shared" si="15"/>
        <v>0</v>
      </c>
      <c r="CJ89" s="226"/>
      <c r="CK89" s="226"/>
      <c r="CL89" s="197"/>
      <c r="CM89" s="237"/>
      <c r="CN89" s="237"/>
      <c r="CO89" s="237"/>
      <c r="CP89" s="237"/>
      <c r="CQ89" s="237"/>
      <c r="CR89" s="237"/>
      <c r="CS89" s="237"/>
      <c r="CT89" s="237"/>
      <c r="CU89" s="237"/>
      <c r="CV89" s="237"/>
      <c r="CW89" s="237"/>
      <c r="CX89" s="237"/>
      <c r="CY89" s="237"/>
      <c r="CZ89" s="237"/>
      <c r="DA89" s="237"/>
      <c r="DB89" s="237"/>
      <c r="DC89" s="237"/>
      <c r="DD89" s="51">
        <f t="shared" si="16"/>
        <v>0</v>
      </c>
      <c r="DE89" s="237"/>
      <c r="DF89" s="237"/>
      <c r="DG89" s="237"/>
      <c r="DH89" s="226"/>
      <c r="DI89" s="226"/>
      <c r="DJ89" s="226"/>
      <c r="DK89" s="226"/>
      <c r="DL89" s="226"/>
      <c r="DM89" s="226"/>
      <c r="DN89" s="226"/>
      <c r="DO89" s="226"/>
      <c r="DP89" s="226"/>
      <c r="DQ89" s="226"/>
      <c r="DR89" s="226"/>
      <c r="DS89" s="226"/>
      <c r="DT89" s="226"/>
      <c r="DU89" s="226"/>
      <c r="DV89" s="226"/>
      <c r="DW89" s="226"/>
      <c r="DX89" s="226"/>
      <c r="DY89" s="236">
        <f t="shared" si="17"/>
        <v>0</v>
      </c>
      <c r="DZ89" s="226"/>
      <c r="EA89" s="226"/>
      <c r="EB89" s="226"/>
      <c r="EC89" s="226"/>
      <c r="ED89" s="226"/>
      <c r="EE89" s="226"/>
      <c r="EF89" s="226"/>
      <c r="EG89" s="226"/>
      <c r="EH89" s="226"/>
      <c r="EI89" s="226"/>
      <c r="EJ89" s="226"/>
      <c r="EK89" s="226"/>
      <c r="EL89" s="226"/>
      <c r="EM89" s="226"/>
      <c r="EN89" s="226"/>
      <c r="EO89" s="226"/>
      <c r="EP89" s="226"/>
      <c r="EQ89" s="226"/>
      <c r="ER89" s="226"/>
      <c r="ES89" s="226"/>
      <c r="ET89" s="236">
        <f t="shared" si="18"/>
        <v>0</v>
      </c>
      <c r="EU89" s="226"/>
      <c r="EV89" s="226"/>
      <c r="EW89" s="226"/>
      <c r="EX89" s="226"/>
      <c r="EY89" s="226"/>
      <c r="EZ89" s="226"/>
      <c r="FA89" s="226"/>
      <c r="FB89" s="226"/>
      <c r="FC89" s="226"/>
      <c r="FD89" s="226"/>
      <c r="FE89" s="226"/>
      <c r="FF89" s="226"/>
      <c r="FG89" s="226"/>
      <c r="FH89" s="226"/>
      <c r="FI89" s="226"/>
      <c r="FJ89" s="226"/>
      <c r="FK89" s="226"/>
      <c r="FL89" s="226"/>
      <c r="FM89" s="226"/>
      <c r="FN89" s="226"/>
      <c r="FO89" s="236">
        <f t="shared" si="19"/>
        <v>0</v>
      </c>
      <c r="FP89" s="226"/>
      <c r="FQ89" s="226"/>
      <c r="FR89" s="226"/>
      <c r="FS89" s="226"/>
      <c r="FT89" s="226"/>
      <c r="FU89" s="226"/>
      <c r="FV89" s="226"/>
      <c r="FW89" s="226"/>
      <c r="FX89" s="226"/>
      <c r="FY89" s="226"/>
      <c r="FZ89" s="226"/>
      <c r="GA89" s="226"/>
      <c r="GB89" s="226"/>
      <c r="GC89" s="226"/>
      <c r="GD89" s="226"/>
      <c r="GE89" s="226"/>
      <c r="GF89" s="226"/>
      <c r="GG89" s="226"/>
      <c r="GH89" s="226"/>
      <c r="GI89" s="226"/>
      <c r="GJ89" s="236">
        <f t="shared" si="20"/>
        <v>0</v>
      </c>
      <c r="GK89" s="226"/>
      <c r="GL89" s="226"/>
      <c r="GM89" s="226"/>
      <c r="GN89" s="226"/>
      <c r="GO89" s="226"/>
      <c r="GP89" s="226"/>
      <c r="GQ89" s="226"/>
      <c r="GR89" s="226"/>
      <c r="GS89" s="226"/>
      <c r="GT89" s="226"/>
      <c r="GU89" s="226"/>
      <c r="GV89" s="226"/>
      <c r="GW89" s="226"/>
      <c r="GX89" s="226"/>
      <c r="GY89" s="226"/>
      <c r="GZ89" s="226"/>
      <c r="HA89" s="226"/>
      <c r="HB89" s="226"/>
      <c r="HC89" s="226"/>
      <c r="HD89" s="226"/>
      <c r="HE89" s="236">
        <f t="shared" si="21"/>
        <v>0</v>
      </c>
      <c r="HF89" s="226"/>
      <c r="HG89" s="226"/>
      <c r="HH89" s="226"/>
      <c r="HI89" s="226"/>
      <c r="HJ89" s="226"/>
      <c r="HK89" s="226"/>
      <c r="HL89" s="226"/>
      <c r="HM89" s="226"/>
      <c r="HN89" s="226"/>
      <c r="HO89" s="226"/>
      <c r="HP89" s="226"/>
      <c r="HQ89" s="226"/>
      <c r="HR89" s="226"/>
      <c r="HS89" s="226"/>
      <c r="HT89" s="226"/>
      <c r="HU89" s="226"/>
      <c r="HV89" s="226"/>
      <c r="HW89" s="226"/>
      <c r="HX89" s="226"/>
      <c r="HY89" s="226"/>
      <c r="HZ89" s="236">
        <f t="shared" si="22"/>
        <v>0</v>
      </c>
      <c r="IA89" s="226"/>
      <c r="IB89" s="226"/>
      <c r="IC89" s="226"/>
      <c r="ID89" s="226"/>
      <c r="IE89" s="226"/>
      <c r="IF89" s="226"/>
      <c r="IG89" s="226"/>
      <c r="IH89" s="226"/>
      <c r="II89" s="226"/>
      <c r="IJ89" s="226"/>
      <c r="IK89" s="226"/>
      <c r="IL89" s="226"/>
      <c r="IM89" s="226"/>
      <c r="IN89" s="226"/>
      <c r="IO89" s="226"/>
      <c r="IP89" s="226"/>
      <c r="IQ89" s="226"/>
      <c r="IR89" s="226"/>
      <c r="IS89" s="226"/>
      <c r="IT89" s="226"/>
      <c r="IU89" s="226"/>
    </row>
    <row r="90" spans="1:255" ht="15.75" customHeight="1" hidden="1">
      <c r="A90" s="204"/>
      <c r="B90" s="205"/>
      <c r="C90" s="206">
        <f t="shared" si="11"/>
        <v>8</v>
      </c>
      <c r="D90" s="197"/>
      <c r="E90" s="197"/>
      <c r="F90" s="197"/>
      <c r="G90" s="197"/>
      <c r="H90" s="197"/>
      <c r="I90" s="197"/>
      <c r="J90" s="197"/>
      <c r="K90" s="197"/>
      <c r="L90" s="197"/>
      <c r="M90" s="197"/>
      <c r="N90" s="197"/>
      <c r="O90" s="197"/>
      <c r="P90" s="226"/>
      <c r="Q90" s="226"/>
      <c r="R90" s="226"/>
      <c r="S90" s="226"/>
      <c r="T90" s="226"/>
      <c r="U90" s="226"/>
      <c r="V90" s="226"/>
      <c r="W90" s="226"/>
      <c r="X90" s="236">
        <f t="shared" si="12"/>
        <v>8</v>
      </c>
      <c r="Y90" s="226"/>
      <c r="Z90" s="226"/>
      <c r="AA90" s="226"/>
      <c r="AB90" s="226"/>
      <c r="AC90" s="226"/>
      <c r="AD90" s="226"/>
      <c r="AE90" s="226"/>
      <c r="AF90" s="226"/>
      <c r="AG90" s="226"/>
      <c r="AH90" s="226"/>
      <c r="AI90" s="226"/>
      <c r="AJ90" s="226"/>
      <c r="AK90" s="226"/>
      <c r="AL90" s="226"/>
      <c r="AM90" s="226"/>
      <c r="AN90" s="226"/>
      <c r="AO90" s="226"/>
      <c r="AP90" s="226"/>
      <c r="AQ90" s="226"/>
      <c r="AR90" s="226"/>
      <c r="AS90" s="236">
        <f t="shared" si="13"/>
        <v>8</v>
      </c>
      <c r="AT90" s="226"/>
      <c r="AU90" s="226"/>
      <c r="AV90" s="226"/>
      <c r="AW90" s="226"/>
      <c r="AX90" s="226"/>
      <c r="AY90" s="226"/>
      <c r="AZ90" s="226"/>
      <c r="BA90" s="226"/>
      <c r="BB90" s="226"/>
      <c r="BC90" s="226"/>
      <c r="BD90" s="226"/>
      <c r="BE90" s="226"/>
      <c r="BF90" s="226"/>
      <c r="BG90" s="226"/>
      <c r="BH90" s="226"/>
      <c r="BI90" s="226"/>
      <c r="BJ90" s="226"/>
      <c r="BK90" s="226"/>
      <c r="BL90" s="226"/>
      <c r="BM90" s="226"/>
      <c r="BN90" s="236">
        <f t="shared" si="14"/>
        <v>8</v>
      </c>
      <c r="BO90" s="226"/>
      <c r="BP90" s="226"/>
      <c r="BQ90" s="226"/>
      <c r="BR90" s="226"/>
      <c r="BS90" s="226"/>
      <c r="BT90" s="226"/>
      <c r="BU90" s="226"/>
      <c r="BV90" s="226"/>
      <c r="BW90" s="226"/>
      <c r="BX90" s="226"/>
      <c r="BY90" s="226"/>
      <c r="BZ90" s="226"/>
      <c r="CA90" s="226"/>
      <c r="CB90" s="226"/>
      <c r="CC90" s="226"/>
      <c r="CD90" s="226"/>
      <c r="CE90" s="226"/>
      <c r="CF90" s="226"/>
      <c r="CG90" s="226"/>
      <c r="CH90" s="226"/>
      <c r="CI90" s="236">
        <f t="shared" si="15"/>
        <v>8</v>
      </c>
      <c r="CJ90" s="226"/>
      <c r="CK90" s="226"/>
      <c r="CL90" s="197"/>
      <c r="CM90" s="237"/>
      <c r="CN90" s="237"/>
      <c r="CO90" s="237"/>
      <c r="CP90" s="237"/>
      <c r="CQ90" s="237"/>
      <c r="CR90" s="237"/>
      <c r="CS90" s="237"/>
      <c r="CT90" s="237"/>
      <c r="CU90" s="237"/>
      <c r="CV90" s="237"/>
      <c r="CW90" s="237"/>
      <c r="CX90" s="237"/>
      <c r="CY90" s="237"/>
      <c r="CZ90" s="237"/>
      <c r="DA90" s="237"/>
      <c r="DB90" s="237"/>
      <c r="DC90" s="237"/>
      <c r="DD90" s="51">
        <f t="shared" si="16"/>
        <v>8</v>
      </c>
      <c r="DE90" s="237"/>
      <c r="DF90" s="237"/>
      <c r="DG90" s="237"/>
      <c r="DH90" s="226"/>
      <c r="DI90" s="226"/>
      <c r="DJ90" s="226"/>
      <c r="DK90" s="226"/>
      <c r="DL90" s="226"/>
      <c r="DM90" s="226"/>
      <c r="DN90" s="226"/>
      <c r="DO90" s="226"/>
      <c r="DP90" s="226"/>
      <c r="DQ90" s="226"/>
      <c r="DR90" s="226"/>
      <c r="DS90" s="226"/>
      <c r="DT90" s="226"/>
      <c r="DU90" s="226"/>
      <c r="DV90" s="226"/>
      <c r="DW90" s="226"/>
      <c r="DX90" s="226"/>
      <c r="DY90" s="236">
        <f t="shared" si="17"/>
        <v>8</v>
      </c>
      <c r="DZ90" s="226"/>
      <c r="EA90" s="226"/>
      <c r="EB90" s="226"/>
      <c r="EC90" s="226"/>
      <c r="ED90" s="226"/>
      <c r="EE90" s="226"/>
      <c r="EF90" s="226"/>
      <c r="EG90" s="226"/>
      <c r="EH90" s="226"/>
      <c r="EI90" s="226"/>
      <c r="EJ90" s="226"/>
      <c r="EK90" s="226"/>
      <c r="EL90" s="226"/>
      <c r="EM90" s="226"/>
      <c r="EN90" s="226"/>
      <c r="EO90" s="226"/>
      <c r="EP90" s="226"/>
      <c r="EQ90" s="226"/>
      <c r="ER90" s="226"/>
      <c r="ES90" s="226"/>
      <c r="ET90" s="236">
        <f t="shared" si="18"/>
        <v>8</v>
      </c>
      <c r="EU90" s="226"/>
      <c r="EV90" s="226"/>
      <c r="EW90" s="226"/>
      <c r="EX90" s="226"/>
      <c r="EY90" s="226"/>
      <c r="EZ90" s="226"/>
      <c r="FA90" s="226"/>
      <c r="FB90" s="226"/>
      <c r="FC90" s="226"/>
      <c r="FD90" s="226"/>
      <c r="FE90" s="226"/>
      <c r="FF90" s="226"/>
      <c r="FG90" s="226"/>
      <c r="FH90" s="226"/>
      <c r="FI90" s="226"/>
      <c r="FJ90" s="226"/>
      <c r="FK90" s="226"/>
      <c r="FL90" s="226"/>
      <c r="FM90" s="226"/>
      <c r="FN90" s="226"/>
      <c r="FO90" s="236">
        <f t="shared" si="19"/>
        <v>8</v>
      </c>
      <c r="FP90" s="226"/>
      <c r="FQ90" s="226"/>
      <c r="FR90" s="226"/>
      <c r="FS90" s="226"/>
      <c r="FT90" s="226"/>
      <c r="FU90" s="226"/>
      <c r="FV90" s="226"/>
      <c r="FW90" s="226"/>
      <c r="FX90" s="226"/>
      <c r="FY90" s="226"/>
      <c r="FZ90" s="226"/>
      <c r="GA90" s="226"/>
      <c r="GB90" s="226"/>
      <c r="GC90" s="226"/>
      <c r="GD90" s="226"/>
      <c r="GE90" s="226"/>
      <c r="GF90" s="226"/>
      <c r="GG90" s="226"/>
      <c r="GH90" s="226"/>
      <c r="GI90" s="226"/>
      <c r="GJ90" s="236">
        <f t="shared" si="20"/>
        <v>8</v>
      </c>
      <c r="GK90" s="226"/>
      <c r="GL90" s="226"/>
      <c r="GM90" s="226"/>
      <c r="GN90" s="226"/>
      <c r="GO90" s="226"/>
      <c r="GP90" s="226"/>
      <c r="GQ90" s="226"/>
      <c r="GR90" s="226"/>
      <c r="GS90" s="226"/>
      <c r="GT90" s="226"/>
      <c r="GU90" s="226"/>
      <c r="GV90" s="226"/>
      <c r="GW90" s="226"/>
      <c r="GX90" s="226"/>
      <c r="GY90" s="226"/>
      <c r="GZ90" s="226"/>
      <c r="HA90" s="226"/>
      <c r="HB90" s="226"/>
      <c r="HC90" s="226"/>
      <c r="HD90" s="226"/>
      <c r="HE90" s="236">
        <f t="shared" si="21"/>
        <v>8</v>
      </c>
      <c r="HF90" s="226"/>
      <c r="HG90" s="226"/>
      <c r="HH90" s="226"/>
      <c r="HI90" s="226"/>
      <c r="HJ90" s="226"/>
      <c r="HK90" s="226"/>
      <c r="HL90" s="226"/>
      <c r="HM90" s="226"/>
      <c r="HN90" s="226"/>
      <c r="HO90" s="226"/>
      <c r="HP90" s="226"/>
      <c r="HQ90" s="226"/>
      <c r="HR90" s="226"/>
      <c r="HS90" s="226"/>
      <c r="HT90" s="226"/>
      <c r="HU90" s="226"/>
      <c r="HV90" s="226"/>
      <c r="HW90" s="226"/>
      <c r="HX90" s="226"/>
      <c r="HY90" s="226"/>
      <c r="HZ90" s="236">
        <f t="shared" si="22"/>
        <v>8</v>
      </c>
      <c r="IA90" s="226"/>
      <c r="IB90" s="226"/>
      <c r="IC90" s="226"/>
      <c r="ID90" s="226"/>
      <c r="IE90" s="226"/>
      <c r="IF90" s="226"/>
      <c r="IG90" s="226"/>
      <c r="IH90" s="226"/>
      <c r="II90" s="226"/>
      <c r="IJ90" s="226"/>
      <c r="IK90" s="226"/>
      <c r="IL90" s="226"/>
      <c r="IM90" s="226"/>
      <c r="IN90" s="226"/>
      <c r="IO90" s="226"/>
      <c r="IP90" s="226"/>
      <c r="IQ90" s="226"/>
      <c r="IR90" s="226"/>
      <c r="IS90" s="226"/>
      <c r="IT90" s="226"/>
      <c r="IU90" s="226"/>
    </row>
    <row r="91" spans="1:255" ht="15.75" customHeight="1" hidden="1">
      <c r="A91" s="204"/>
      <c r="B91" s="205"/>
      <c r="C91" s="206">
        <f t="shared" si="11"/>
        <v>8</v>
      </c>
      <c r="D91" s="197"/>
      <c r="E91" s="197"/>
      <c r="F91" s="197"/>
      <c r="G91" s="197"/>
      <c r="H91" s="197"/>
      <c r="I91" s="197"/>
      <c r="J91" s="197"/>
      <c r="K91" s="197"/>
      <c r="L91" s="197"/>
      <c r="M91" s="197"/>
      <c r="N91" s="197"/>
      <c r="O91" s="197"/>
      <c r="P91" s="226"/>
      <c r="Q91" s="226"/>
      <c r="R91" s="226"/>
      <c r="S91" s="226"/>
      <c r="T91" s="226"/>
      <c r="U91" s="226"/>
      <c r="V91" s="226"/>
      <c r="W91" s="226"/>
      <c r="X91" s="236">
        <f t="shared" si="12"/>
        <v>8</v>
      </c>
      <c r="Y91" s="226"/>
      <c r="Z91" s="226"/>
      <c r="AA91" s="226"/>
      <c r="AB91" s="226"/>
      <c r="AC91" s="226"/>
      <c r="AD91" s="226"/>
      <c r="AE91" s="226"/>
      <c r="AF91" s="226"/>
      <c r="AG91" s="226"/>
      <c r="AH91" s="226"/>
      <c r="AI91" s="226"/>
      <c r="AJ91" s="226"/>
      <c r="AK91" s="226"/>
      <c r="AL91" s="226"/>
      <c r="AM91" s="226"/>
      <c r="AN91" s="226"/>
      <c r="AO91" s="226"/>
      <c r="AP91" s="226"/>
      <c r="AQ91" s="226"/>
      <c r="AR91" s="226"/>
      <c r="AS91" s="236">
        <f t="shared" si="13"/>
        <v>8</v>
      </c>
      <c r="AT91" s="226"/>
      <c r="AU91" s="226"/>
      <c r="AV91" s="226"/>
      <c r="AW91" s="226"/>
      <c r="AX91" s="226"/>
      <c r="AY91" s="226"/>
      <c r="AZ91" s="226"/>
      <c r="BA91" s="226"/>
      <c r="BB91" s="226"/>
      <c r="BC91" s="226"/>
      <c r="BD91" s="226"/>
      <c r="BE91" s="226"/>
      <c r="BF91" s="226"/>
      <c r="BG91" s="226"/>
      <c r="BH91" s="226"/>
      <c r="BI91" s="226"/>
      <c r="BJ91" s="226"/>
      <c r="BK91" s="226"/>
      <c r="BL91" s="226"/>
      <c r="BM91" s="226"/>
      <c r="BN91" s="236">
        <f t="shared" si="14"/>
        <v>8</v>
      </c>
      <c r="BO91" s="226"/>
      <c r="BP91" s="226"/>
      <c r="BQ91" s="226"/>
      <c r="BR91" s="226"/>
      <c r="BS91" s="226"/>
      <c r="BT91" s="226"/>
      <c r="BU91" s="226"/>
      <c r="BV91" s="226"/>
      <c r="BW91" s="226"/>
      <c r="BX91" s="226"/>
      <c r="BY91" s="226"/>
      <c r="BZ91" s="226"/>
      <c r="CA91" s="226"/>
      <c r="CB91" s="226"/>
      <c r="CC91" s="226"/>
      <c r="CD91" s="226"/>
      <c r="CE91" s="226"/>
      <c r="CF91" s="226"/>
      <c r="CG91" s="226"/>
      <c r="CH91" s="226"/>
      <c r="CI91" s="236">
        <f t="shared" si="15"/>
        <v>8</v>
      </c>
      <c r="CJ91" s="226"/>
      <c r="CK91" s="226"/>
      <c r="CL91" s="197"/>
      <c r="CM91" s="237"/>
      <c r="CN91" s="237"/>
      <c r="CO91" s="237"/>
      <c r="CP91" s="237"/>
      <c r="CQ91" s="237"/>
      <c r="CR91" s="237"/>
      <c r="CS91" s="237"/>
      <c r="CT91" s="237"/>
      <c r="CU91" s="237"/>
      <c r="CV91" s="237"/>
      <c r="CW91" s="237"/>
      <c r="CX91" s="237"/>
      <c r="CY91" s="237"/>
      <c r="CZ91" s="237"/>
      <c r="DA91" s="237"/>
      <c r="DB91" s="237"/>
      <c r="DC91" s="237"/>
      <c r="DD91" s="51">
        <f t="shared" si="16"/>
        <v>8</v>
      </c>
      <c r="DE91" s="237"/>
      <c r="DF91" s="237"/>
      <c r="DG91" s="237"/>
      <c r="DH91" s="226"/>
      <c r="DI91" s="226"/>
      <c r="DJ91" s="226"/>
      <c r="DK91" s="226"/>
      <c r="DL91" s="226"/>
      <c r="DM91" s="226"/>
      <c r="DN91" s="226"/>
      <c r="DO91" s="226"/>
      <c r="DP91" s="226"/>
      <c r="DQ91" s="226"/>
      <c r="DR91" s="226"/>
      <c r="DS91" s="226"/>
      <c r="DT91" s="226"/>
      <c r="DU91" s="226"/>
      <c r="DV91" s="226"/>
      <c r="DW91" s="226"/>
      <c r="DX91" s="226"/>
      <c r="DY91" s="236">
        <f t="shared" si="17"/>
        <v>8</v>
      </c>
      <c r="DZ91" s="226"/>
      <c r="EA91" s="226"/>
      <c r="EB91" s="226"/>
      <c r="EC91" s="226"/>
      <c r="ED91" s="226"/>
      <c r="EE91" s="226"/>
      <c r="EF91" s="226"/>
      <c r="EG91" s="226"/>
      <c r="EH91" s="226"/>
      <c r="EI91" s="226"/>
      <c r="EJ91" s="226"/>
      <c r="EK91" s="226"/>
      <c r="EL91" s="226"/>
      <c r="EM91" s="226"/>
      <c r="EN91" s="226"/>
      <c r="EO91" s="226"/>
      <c r="EP91" s="226"/>
      <c r="EQ91" s="226"/>
      <c r="ER91" s="226"/>
      <c r="ES91" s="226"/>
      <c r="ET91" s="236">
        <f t="shared" si="18"/>
        <v>8</v>
      </c>
      <c r="EU91" s="226"/>
      <c r="EV91" s="226"/>
      <c r="EW91" s="226"/>
      <c r="EX91" s="226"/>
      <c r="EY91" s="226"/>
      <c r="EZ91" s="226"/>
      <c r="FA91" s="226"/>
      <c r="FB91" s="226"/>
      <c r="FC91" s="226"/>
      <c r="FD91" s="226"/>
      <c r="FE91" s="226"/>
      <c r="FF91" s="226"/>
      <c r="FG91" s="226"/>
      <c r="FH91" s="226"/>
      <c r="FI91" s="226"/>
      <c r="FJ91" s="226"/>
      <c r="FK91" s="226"/>
      <c r="FL91" s="226"/>
      <c r="FM91" s="226"/>
      <c r="FN91" s="226"/>
      <c r="FO91" s="236">
        <f t="shared" si="19"/>
        <v>8</v>
      </c>
      <c r="FP91" s="226"/>
      <c r="FQ91" s="226"/>
      <c r="FR91" s="226"/>
      <c r="FS91" s="226"/>
      <c r="FT91" s="226"/>
      <c r="FU91" s="226"/>
      <c r="FV91" s="226"/>
      <c r="FW91" s="226"/>
      <c r="FX91" s="226"/>
      <c r="FY91" s="226"/>
      <c r="FZ91" s="226"/>
      <c r="GA91" s="226"/>
      <c r="GB91" s="226"/>
      <c r="GC91" s="226"/>
      <c r="GD91" s="226"/>
      <c r="GE91" s="226"/>
      <c r="GF91" s="226"/>
      <c r="GG91" s="226"/>
      <c r="GH91" s="226"/>
      <c r="GI91" s="226"/>
      <c r="GJ91" s="236">
        <f t="shared" si="20"/>
        <v>8</v>
      </c>
      <c r="GK91" s="226"/>
      <c r="GL91" s="226"/>
      <c r="GM91" s="226"/>
      <c r="GN91" s="226"/>
      <c r="GO91" s="226"/>
      <c r="GP91" s="226"/>
      <c r="GQ91" s="226"/>
      <c r="GR91" s="226"/>
      <c r="GS91" s="226"/>
      <c r="GT91" s="226"/>
      <c r="GU91" s="226"/>
      <c r="GV91" s="226"/>
      <c r="GW91" s="226"/>
      <c r="GX91" s="226"/>
      <c r="GY91" s="226"/>
      <c r="GZ91" s="226"/>
      <c r="HA91" s="226"/>
      <c r="HB91" s="226"/>
      <c r="HC91" s="226"/>
      <c r="HD91" s="226"/>
      <c r="HE91" s="236">
        <f t="shared" si="21"/>
        <v>8</v>
      </c>
      <c r="HF91" s="226"/>
      <c r="HG91" s="226"/>
      <c r="HH91" s="226"/>
      <c r="HI91" s="226"/>
      <c r="HJ91" s="226"/>
      <c r="HK91" s="226"/>
      <c r="HL91" s="226"/>
      <c r="HM91" s="226"/>
      <c r="HN91" s="226"/>
      <c r="HO91" s="226"/>
      <c r="HP91" s="226"/>
      <c r="HQ91" s="226"/>
      <c r="HR91" s="226"/>
      <c r="HS91" s="226"/>
      <c r="HT91" s="226"/>
      <c r="HU91" s="226"/>
      <c r="HV91" s="226"/>
      <c r="HW91" s="226"/>
      <c r="HX91" s="226"/>
      <c r="HY91" s="226"/>
      <c r="HZ91" s="236">
        <f t="shared" si="22"/>
        <v>8</v>
      </c>
      <c r="IA91" s="226"/>
      <c r="IB91" s="226"/>
      <c r="IC91" s="226"/>
      <c r="ID91" s="226"/>
      <c r="IE91" s="226"/>
      <c r="IF91" s="226"/>
      <c r="IG91" s="226"/>
      <c r="IH91" s="226"/>
      <c r="II91" s="226"/>
      <c r="IJ91" s="226"/>
      <c r="IK91" s="226"/>
      <c r="IL91" s="226"/>
      <c r="IM91" s="226"/>
      <c r="IN91" s="226"/>
      <c r="IO91" s="226"/>
      <c r="IP91" s="226"/>
      <c r="IQ91" s="226"/>
      <c r="IR91" s="226"/>
      <c r="IS91" s="226"/>
      <c r="IT91" s="226"/>
      <c r="IU91" s="226"/>
    </row>
    <row r="92" spans="1:255" ht="15.75" customHeight="1" hidden="1">
      <c r="A92" s="204"/>
      <c r="B92" s="205"/>
      <c r="C92" s="206">
        <f t="shared" si="11"/>
        <v>8</v>
      </c>
      <c r="D92" s="197"/>
      <c r="E92" s="197"/>
      <c r="F92" s="197"/>
      <c r="G92" s="197"/>
      <c r="H92" s="197"/>
      <c r="I92" s="197"/>
      <c r="J92" s="197"/>
      <c r="K92" s="197"/>
      <c r="L92" s="197"/>
      <c r="M92" s="197"/>
      <c r="N92" s="197"/>
      <c r="O92" s="197"/>
      <c r="P92" s="226"/>
      <c r="Q92" s="226"/>
      <c r="R92" s="226"/>
      <c r="S92" s="226"/>
      <c r="T92" s="226"/>
      <c r="U92" s="226"/>
      <c r="V92" s="226"/>
      <c r="W92" s="226"/>
      <c r="X92" s="236">
        <f t="shared" si="12"/>
        <v>8</v>
      </c>
      <c r="Y92" s="226"/>
      <c r="Z92" s="226"/>
      <c r="AA92" s="226"/>
      <c r="AB92" s="226"/>
      <c r="AC92" s="226"/>
      <c r="AD92" s="226"/>
      <c r="AE92" s="226"/>
      <c r="AF92" s="226"/>
      <c r="AG92" s="226"/>
      <c r="AH92" s="226"/>
      <c r="AI92" s="226"/>
      <c r="AJ92" s="226"/>
      <c r="AK92" s="226"/>
      <c r="AL92" s="226"/>
      <c r="AM92" s="226"/>
      <c r="AN92" s="226"/>
      <c r="AO92" s="226"/>
      <c r="AP92" s="226"/>
      <c r="AQ92" s="226"/>
      <c r="AR92" s="226"/>
      <c r="AS92" s="236">
        <f t="shared" si="13"/>
        <v>8</v>
      </c>
      <c r="AT92" s="226"/>
      <c r="AU92" s="226"/>
      <c r="AV92" s="226"/>
      <c r="AW92" s="226"/>
      <c r="AX92" s="226"/>
      <c r="AY92" s="226"/>
      <c r="AZ92" s="226"/>
      <c r="BA92" s="226"/>
      <c r="BB92" s="226"/>
      <c r="BC92" s="226"/>
      <c r="BD92" s="226"/>
      <c r="BE92" s="226"/>
      <c r="BF92" s="226"/>
      <c r="BG92" s="226"/>
      <c r="BH92" s="226"/>
      <c r="BI92" s="226"/>
      <c r="BJ92" s="226"/>
      <c r="BK92" s="226"/>
      <c r="BL92" s="226"/>
      <c r="BM92" s="226"/>
      <c r="BN92" s="236">
        <f t="shared" si="14"/>
        <v>8</v>
      </c>
      <c r="BO92" s="226"/>
      <c r="BP92" s="226"/>
      <c r="BQ92" s="226"/>
      <c r="BR92" s="226"/>
      <c r="BS92" s="226"/>
      <c r="BT92" s="226"/>
      <c r="BU92" s="226"/>
      <c r="BV92" s="226"/>
      <c r="BW92" s="226"/>
      <c r="BX92" s="226"/>
      <c r="BY92" s="226"/>
      <c r="BZ92" s="226"/>
      <c r="CA92" s="226"/>
      <c r="CB92" s="226"/>
      <c r="CC92" s="226"/>
      <c r="CD92" s="226"/>
      <c r="CE92" s="226"/>
      <c r="CF92" s="226"/>
      <c r="CG92" s="226"/>
      <c r="CH92" s="226"/>
      <c r="CI92" s="236">
        <f t="shared" si="15"/>
        <v>8</v>
      </c>
      <c r="CJ92" s="226"/>
      <c r="CK92" s="226"/>
      <c r="CL92" s="197"/>
      <c r="CM92" s="237"/>
      <c r="CN92" s="237"/>
      <c r="CO92" s="237"/>
      <c r="CP92" s="237"/>
      <c r="CQ92" s="237"/>
      <c r="CR92" s="237"/>
      <c r="CS92" s="237"/>
      <c r="CT92" s="237"/>
      <c r="CU92" s="237"/>
      <c r="CV92" s="237"/>
      <c r="CW92" s="237"/>
      <c r="CX92" s="237"/>
      <c r="CY92" s="237"/>
      <c r="CZ92" s="237"/>
      <c r="DA92" s="237"/>
      <c r="DB92" s="237"/>
      <c r="DC92" s="237"/>
      <c r="DD92" s="51">
        <f t="shared" si="16"/>
        <v>8</v>
      </c>
      <c r="DE92" s="237"/>
      <c r="DF92" s="237"/>
      <c r="DG92" s="237"/>
      <c r="DH92" s="226"/>
      <c r="DI92" s="226"/>
      <c r="DJ92" s="226"/>
      <c r="DK92" s="226"/>
      <c r="DL92" s="226"/>
      <c r="DM92" s="226"/>
      <c r="DN92" s="226"/>
      <c r="DO92" s="226"/>
      <c r="DP92" s="226"/>
      <c r="DQ92" s="226"/>
      <c r="DR92" s="226"/>
      <c r="DS92" s="226"/>
      <c r="DT92" s="226"/>
      <c r="DU92" s="226"/>
      <c r="DV92" s="226"/>
      <c r="DW92" s="226"/>
      <c r="DX92" s="226"/>
      <c r="DY92" s="236">
        <f t="shared" si="17"/>
        <v>8</v>
      </c>
      <c r="DZ92" s="226"/>
      <c r="EA92" s="226"/>
      <c r="EB92" s="226"/>
      <c r="EC92" s="226"/>
      <c r="ED92" s="226"/>
      <c r="EE92" s="226"/>
      <c r="EF92" s="226"/>
      <c r="EG92" s="226"/>
      <c r="EH92" s="226"/>
      <c r="EI92" s="226"/>
      <c r="EJ92" s="226"/>
      <c r="EK92" s="226"/>
      <c r="EL92" s="226"/>
      <c r="EM92" s="226"/>
      <c r="EN92" s="226"/>
      <c r="EO92" s="226"/>
      <c r="EP92" s="226"/>
      <c r="EQ92" s="226"/>
      <c r="ER92" s="226"/>
      <c r="ES92" s="226"/>
      <c r="ET92" s="236">
        <f t="shared" si="18"/>
        <v>8</v>
      </c>
      <c r="EU92" s="226"/>
      <c r="EV92" s="226"/>
      <c r="EW92" s="226"/>
      <c r="EX92" s="226"/>
      <c r="EY92" s="226"/>
      <c r="EZ92" s="226"/>
      <c r="FA92" s="226"/>
      <c r="FB92" s="226"/>
      <c r="FC92" s="226"/>
      <c r="FD92" s="226"/>
      <c r="FE92" s="226"/>
      <c r="FF92" s="226"/>
      <c r="FG92" s="226"/>
      <c r="FH92" s="226"/>
      <c r="FI92" s="226"/>
      <c r="FJ92" s="226"/>
      <c r="FK92" s="226"/>
      <c r="FL92" s="226"/>
      <c r="FM92" s="226"/>
      <c r="FN92" s="226"/>
      <c r="FO92" s="236">
        <f t="shared" si="19"/>
        <v>8</v>
      </c>
      <c r="FP92" s="226"/>
      <c r="FQ92" s="226"/>
      <c r="FR92" s="226"/>
      <c r="FS92" s="226"/>
      <c r="FT92" s="226"/>
      <c r="FU92" s="226"/>
      <c r="FV92" s="226"/>
      <c r="FW92" s="226"/>
      <c r="FX92" s="226"/>
      <c r="FY92" s="226"/>
      <c r="FZ92" s="226"/>
      <c r="GA92" s="226"/>
      <c r="GB92" s="226"/>
      <c r="GC92" s="226"/>
      <c r="GD92" s="226"/>
      <c r="GE92" s="226"/>
      <c r="GF92" s="226"/>
      <c r="GG92" s="226"/>
      <c r="GH92" s="226"/>
      <c r="GI92" s="226"/>
      <c r="GJ92" s="236">
        <f t="shared" si="20"/>
        <v>8</v>
      </c>
      <c r="GK92" s="226"/>
      <c r="GL92" s="226"/>
      <c r="GM92" s="226"/>
      <c r="GN92" s="226"/>
      <c r="GO92" s="226"/>
      <c r="GP92" s="226"/>
      <c r="GQ92" s="226"/>
      <c r="GR92" s="226"/>
      <c r="GS92" s="226"/>
      <c r="GT92" s="226"/>
      <c r="GU92" s="226"/>
      <c r="GV92" s="226"/>
      <c r="GW92" s="226"/>
      <c r="GX92" s="226"/>
      <c r="GY92" s="226"/>
      <c r="GZ92" s="226"/>
      <c r="HA92" s="226"/>
      <c r="HB92" s="226"/>
      <c r="HC92" s="226"/>
      <c r="HD92" s="226"/>
      <c r="HE92" s="236">
        <f t="shared" si="21"/>
        <v>8</v>
      </c>
      <c r="HF92" s="226"/>
      <c r="HG92" s="226"/>
      <c r="HH92" s="226"/>
      <c r="HI92" s="226"/>
      <c r="HJ92" s="226"/>
      <c r="HK92" s="226"/>
      <c r="HL92" s="226"/>
      <c r="HM92" s="226"/>
      <c r="HN92" s="226"/>
      <c r="HO92" s="226"/>
      <c r="HP92" s="226"/>
      <c r="HQ92" s="226"/>
      <c r="HR92" s="226"/>
      <c r="HS92" s="226"/>
      <c r="HT92" s="226"/>
      <c r="HU92" s="226"/>
      <c r="HV92" s="226"/>
      <c r="HW92" s="226"/>
      <c r="HX92" s="226"/>
      <c r="HY92" s="226"/>
      <c r="HZ92" s="236">
        <f t="shared" si="22"/>
        <v>8</v>
      </c>
      <c r="IA92" s="226"/>
      <c r="IB92" s="226"/>
      <c r="IC92" s="226"/>
      <c r="ID92" s="226"/>
      <c r="IE92" s="226"/>
      <c r="IF92" s="226"/>
      <c r="IG92" s="226"/>
      <c r="IH92" s="226"/>
      <c r="II92" s="226"/>
      <c r="IJ92" s="226"/>
      <c r="IK92" s="226"/>
      <c r="IL92" s="226"/>
      <c r="IM92" s="226"/>
      <c r="IN92" s="226"/>
      <c r="IO92" s="226"/>
      <c r="IP92" s="226"/>
      <c r="IQ92" s="226"/>
      <c r="IR92" s="226"/>
      <c r="IS92" s="226"/>
      <c r="IT92" s="226"/>
      <c r="IU92" s="226"/>
    </row>
    <row r="93" spans="1:255" ht="15.75" customHeight="1" hidden="1">
      <c r="A93" s="204"/>
      <c r="B93" s="205"/>
      <c r="C93" s="206">
        <f t="shared" si="11"/>
        <v>8</v>
      </c>
      <c r="D93" s="197"/>
      <c r="E93" s="197"/>
      <c r="F93" s="197"/>
      <c r="G93" s="197"/>
      <c r="H93" s="197"/>
      <c r="I93" s="197"/>
      <c r="J93" s="197"/>
      <c r="K93" s="197"/>
      <c r="L93" s="197"/>
      <c r="M93" s="197"/>
      <c r="N93" s="197"/>
      <c r="O93" s="197"/>
      <c r="P93" s="226"/>
      <c r="Q93" s="226"/>
      <c r="R93" s="226"/>
      <c r="S93" s="226"/>
      <c r="T93" s="226"/>
      <c r="U93" s="226"/>
      <c r="V93" s="226"/>
      <c r="W93" s="226"/>
      <c r="X93" s="236">
        <f t="shared" si="12"/>
        <v>8</v>
      </c>
      <c r="Y93" s="226"/>
      <c r="Z93" s="226"/>
      <c r="AA93" s="226"/>
      <c r="AB93" s="226"/>
      <c r="AC93" s="226"/>
      <c r="AD93" s="226"/>
      <c r="AE93" s="226"/>
      <c r="AF93" s="226"/>
      <c r="AG93" s="226"/>
      <c r="AH93" s="226"/>
      <c r="AI93" s="226"/>
      <c r="AJ93" s="226"/>
      <c r="AK93" s="226"/>
      <c r="AL93" s="226"/>
      <c r="AM93" s="226"/>
      <c r="AN93" s="226"/>
      <c r="AO93" s="226"/>
      <c r="AP93" s="226"/>
      <c r="AQ93" s="226"/>
      <c r="AR93" s="226"/>
      <c r="AS93" s="236">
        <f t="shared" si="13"/>
        <v>8</v>
      </c>
      <c r="AT93" s="226"/>
      <c r="AU93" s="226"/>
      <c r="AV93" s="226"/>
      <c r="AW93" s="226"/>
      <c r="AX93" s="226"/>
      <c r="AY93" s="226"/>
      <c r="AZ93" s="226"/>
      <c r="BA93" s="226"/>
      <c r="BB93" s="226"/>
      <c r="BC93" s="226"/>
      <c r="BD93" s="226"/>
      <c r="BE93" s="226"/>
      <c r="BF93" s="226"/>
      <c r="BG93" s="226"/>
      <c r="BH93" s="226"/>
      <c r="BI93" s="226"/>
      <c r="BJ93" s="226"/>
      <c r="BK93" s="226"/>
      <c r="BL93" s="226"/>
      <c r="BM93" s="226"/>
      <c r="BN93" s="236">
        <f t="shared" si="14"/>
        <v>8</v>
      </c>
      <c r="BO93" s="226"/>
      <c r="BP93" s="226"/>
      <c r="BQ93" s="226"/>
      <c r="BR93" s="226"/>
      <c r="BS93" s="226"/>
      <c r="BT93" s="226"/>
      <c r="BU93" s="226"/>
      <c r="BV93" s="226"/>
      <c r="BW93" s="226"/>
      <c r="BX93" s="226"/>
      <c r="BY93" s="226"/>
      <c r="BZ93" s="226"/>
      <c r="CA93" s="226"/>
      <c r="CB93" s="226"/>
      <c r="CC93" s="226"/>
      <c r="CD93" s="226"/>
      <c r="CE93" s="226"/>
      <c r="CF93" s="226"/>
      <c r="CG93" s="226"/>
      <c r="CH93" s="226"/>
      <c r="CI93" s="236">
        <f t="shared" si="15"/>
        <v>8</v>
      </c>
      <c r="CJ93" s="226"/>
      <c r="CK93" s="226"/>
      <c r="CL93" s="197"/>
      <c r="CM93" s="237"/>
      <c r="CN93" s="237"/>
      <c r="CO93" s="237"/>
      <c r="CP93" s="237"/>
      <c r="CQ93" s="237"/>
      <c r="CR93" s="237"/>
      <c r="CS93" s="237"/>
      <c r="CT93" s="237"/>
      <c r="CU93" s="237"/>
      <c r="CV93" s="237"/>
      <c r="CW93" s="237"/>
      <c r="CX93" s="237"/>
      <c r="CY93" s="237"/>
      <c r="CZ93" s="237"/>
      <c r="DA93" s="237"/>
      <c r="DB93" s="237"/>
      <c r="DC93" s="237"/>
      <c r="DD93" s="51">
        <f t="shared" si="16"/>
        <v>8</v>
      </c>
      <c r="DE93" s="237"/>
      <c r="DF93" s="237"/>
      <c r="DG93" s="237"/>
      <c r="DH93" s="226"/>
      <c r="DI93" s="226"/>
      <c r="DJ93" s="226"/>
      <c r="DK93" s="226"/>
      <c r="DL93" s="226"/>
      <c r="DM93" s="226"/>
      <c r="DN93" s="226"/>
      <c r="DO93" s="226"/>
      <c r="DP93" s="226"/>
      <c r="DQ93" s="226"/>
      <c r="DR93" s="226"/>
      <c r="DS93" s="226"/>
      <c r="DT93" s="226"/>
      <c r="DU93" s="226"/>
      <c r="DV93" s="226"/>
      <c r="DW93" s="226"/>
      <c r="DX93" s="226"/>
      <c r="DY93" s="236">
        <f t="shared" si="17"/>
        <v>8</v>
      </c>
      <c r="DZ93" s="226"/>
      <c r="EA93" s="226"/>
      <c r="EB93" s="226"/>
      <c r="EC93" s="226"/>
      <c r="ED93" s="226"/>
      <c r="EE93" s="226"/>
      <c r="EF93" s="226"/>
      <c r="EG93" s="226"/>
      <c r="EH93" s="226"/>
      <c r="EI93" s="226"/>
      <c r="EJ93" s="226"/>
      <c r="EK93" s="226"/>
      <c r="EL93" s="226"/>
      <c r="EM93" s="226"/>
      <c r="EN93" s="226"/>
      <c r="EO93" s="226"/>
      <c r="EP93" s="226"/>
      <c r="EQ93" s="226"/>
      <c r="ER93" s="226"/>
      <c r="ES93" s="226"/>
      <c r="ET93" s="236">
        <f t="shared" si="18"/>
        <v>8</v>
      </c>
      <c r="EU93" s="226"/>
      <c r="EV93" s="226"/>
      <c r="EW93" s="226"/>
      <c r="EX93" s="226"/>
      <c r="EY93" s="226"/>
      <c r="EZ93" s="226"/>
      <c r="FA93" s="226"/>
      <c r="FB93" s="226"/>
      <c r="FC93" s="226"/>
      <c r="FD93" s="226"/>
      <c r="FE93" s="226"/>
      <c r="FF93" s="226"/>
      <c r="FG93" s="226"/>
      <c r="FH93" s="226"/>
      <c r="FI93" s="226"/>
      <c r="FJ93" s="226"/>
      <c r="FK93" s="226"/>
      <c r="FL93" s="226"/>
      <c r="FM93" s="226"/>
      <c r="FN93" s="226"/>
      <c r="FO93" s="236">
        <f t="shared" si="19"/>
        <v>8</v>
      </c>
      <c r="FP93" s="226"/>
      <c r="FQ93" s="226"/>
      <c r="FR93" s="226"/>
      <c r="FS93" s="226"/>
      <c r="FT93" s="226"/>
      <c r="FU93" s="226"/>
      <c r="FV93" s="226"/>
      <c r="FW93" s="226"/>
      <c r="FX93" s="226"/>
      <c r="FY93" s="226"/>
      <c r="FZ93" s="226"/>
      <c r="GA93" s="226"/>
      <c r="GB93" s="226"/>
      <c r="GC93" s="226"/>
      <c r="GD93" s="226"/>
      <c r="GE93" s="226"/>
      <c r="GF93" s="226"/>
      <c r="GG93" s="226"/>
      <c r="GH93" s="226"/>
      <c r="GI93" s="226"/>
      <c r="GJ93" s="236">
        <f t="shared" si="20"/>
        <v>8</v>
      </c>
      <c r="GK93" s="226"/>
      <c r="GL93" s="226"/>
      <c r="GM93" s="226"/>
      <c r="GN93" s="226"/>
      <c r="GO93" s="226"/>
      <c r="GP93" s="226"/>
      <c r="GQ93" s="226"/>
      <c r="GR93" s="226"/>
      <c r="GS93" s="226"/>
      <c r="GT93" s="226"/>
      <c r="GU93" s="226"/>
      <c r="GV93" s="226"/>
      <c r="GW93" s="226"/>
      <c r="GX93" s="226"/>
      <c r="GY93" s="226"/>
      <c r="GZ93" s="226"/>
      <c r="HA93" s="226"/>
      <c r="HB93" s="226"/>
      <c r="HC93" s="226"/>
      <c r="HD93" s="226"/>
      <c r="HE93" s="236">
        <f t="shared" si="21"/>
        <v>8</v>
      </c>
      <c r="HF93" s="226"/>
      <c r="HG93" s="226"/>
      <c r="HH93" s="226"/>
      <c r="HI93" s="226"/>
      <c r="HJ93" s="226"/>
      <c r="HK93" s="226"/>
      <c r="HL93" s="226"/>
      <c r="HM93" s="226"/>
      <c r="HN93" s="226"/>
      <c r="HO93" s="226"/>
      <c r="HP93" s="226"/>
      <c r="HQ93" s="226"/>
      <c r="HR93" s="226"/>
      <c r="HS93" s="226"/>
      <c r="HT93" s="226"/>
      <c r="HU93" s="226"/>
      <c r="HV93" s="226"/>
      <c r="HW93" s="226"/>
      <c r="HX93" s="226"/>
      <c r="HY93" s="226"/>
      <c r="HZ93" s="236">
        <f t="shared" si="22"/>
        <v>8</v>
      </c>
      <c r="IA93" s="226"/>
      <c r="IB93" s="226"/>
      <c r="IC93" s="226"/>
      <c r="ID93" s="226"/>
      <c r="IE93" s="226"/>
      <c r="IF93" s="226"/>
      <c r="IG93" s="226"/>
      <c r="IH93" s="226"/>
      <c r="II93" s="226"/>
      <c r="IJ93" s="226"/>
      <c r="IK93" s="226"/>
      <c r="IL93" s="226"/>
      <c r="IM93" s="226"/>
      <c r="IN93" s="226"/>
      <c r="IO93" s="226"/>
      <c r="IP93" s="226"/>
      <c r="IQ93" s="226"/>
      <c r="IR93" s="226"/>
      <c r="IS93" s="226"/>
      <c r="IT93" s="226"/>
      <c r="IU93" s="226"/>
    </row>
    <row r="94" spans="1:255" ht="15.75" customHeight="1" hidden="1">
      <c r="A94" s="204"/>
      <c r="B94" s="205"/>
      <c r="C94" s="206">
        <f t="shared" si="11"/>
        <v>6</v>
      </c>
      <c r="D94" s="197"/>
      <c r="E94" s="197"/>
      <c r="F94" s="197"/>
      <c r="G94" s="197"/>
      <c r="H94" s="197"/>
      <c r="I94" s="197"/>
      <c r="J94" s="197"/>
      <c r="K94" s="197"/>
      <c r="L94" s="197"/>
      <c r="M94" s="197"/>
      <c r="N94" s="197"/>
      <c r="O94" s="197"/>
      <c r="P94" s="226"/>
      <c r="Q94" s="226"/>
      <c r="R94" s="226"/>
      <c r="S94" s="226"/>
      <c r="T94" s="226"/>
      <c r="U94" s="226"/>
      <c r="V94" s="226"/>
      <c r="W94" s="226"/>
      <c r="X94" s="236">
        <f t="shared" si="12"/>
        <v>6</v>
      </c>
      <c r="Y94" s="226"/>
      <c r="Z94" s="226"/>
      <c r="AA94" s="226"/>
      <c r="AB94" s="226"/>
      <c r="AC94" s="226"/>
      <c r="AD94" s="226"/>
      <c r="AE94" s="226"/>
      <c r="AF94" s="226"/>
      <c r="AG94" s="226"/>
      <c r="AH94" s="226"/>
      <c r="AI94" s="226"/>
      <c r="AJ94" s="226"/>
      <c r="AK94" s="226"/>
      <c r="AL94" s="226"/>
      <c r="AM94" s="226"/>
      <c r="AN94" s="226"/>
      <c r="AO94" s="226"/>
      <c r="AP94" s="226"/>
      <c r="AQ94" s="226"/>
      <c r="AR94" s="226"/>
      <c r="AS94" s="236">
        <f t="shared" si="13"/>
        <v>6</v>
      </c>
      <c r="AT94" s="226"/>
      <c r="AU94" s="226"/>
      <c r="AV94" s="226"/>
      <c r="AW94" s="226"/>
      <c r="AX94" s="226"/>
      <c r="AY94" s="226"/>
      <c r="AZ94" s="226"/>
      <c r="BA94" s="226"/>
      <c r="BB94" s="226"/>
      <c r="BC94" s="226"/>
      <c r="BD94" s="226"/>
      <c r="BE94" s="226"/>
      <c r="BF94" s="226"/>
      <c r="BG94" s="226"/>
      <c r="BH94" s="226"/>
      <c r="BI94" s="226"/>
      <c r="BJ94" s="226"/>
      <c r="BK94" s="226"/>
      <c r="BL94" s="226"/>
      <c r="BM94" s="226"/>
      <c r="BN94" s="236">
        <f t="shared" si="14"/>
        <v>6</v>
      </c>
      <c r="BO94" s="226"/>
      <c r="BP94" s="226"/>
      <c r="BQ94" s="226"/>
      <c r="BR94" s="226"/>
      <c r="BS94" s="226"/>
      <c r="BT94" s="226"/>
      <c r="BU94" s="226"/>
      <c r="BV94" s="226"/>
      <c r="BW94" s="226"/>
      <c r="BX94" s="226"/>
      <c r="BY94" s="226"/>
      <c r="BZ94" s="226"/>
      <c r="CA94" s="226"/>
      <c r="CB94" s="226"/>
      <c r="CC94" s="226"/>
      <c r="CD94" s="226"/>
      <c r="CE94" s="226"/>
      <c r="CF94" s="226"/>
      <c r="CG94" s="226"/>
      <c r="CH94" s="226"/>
      <c r="CI94" s="236">
        <f t="shared" si="15"/>
        <v>6</v>
      </c>
      <c r="CJ94" s="226"/>
      <c r="CK94" s="226"/>
      <c r="CL94" s="197"/>
      <c r="CM94" s="237"/>
      <c r="CN94" s="237"/>
      <c r="CO94" s="237"/>
      <c r="CP94" s="237"/>
      <c r="CQ94" s="237"/>
      <c r="CR94" s="237"/>
      <c r="CS94" s="237"/>
      <c r="CT94" s="237"/>
      <c r="CU94" s="237"/>
      <c r="CV94" s="237"/>
      <c r="CW94" s="237"/>
      <c r="CX94" s="237"/>
      <c r="CY94" s="237"/>
      <c r="CZ94" s="237"/>
      <c r="DA94" s="237"/>
      <c r="DB94" s="237"/>
      <c r="DC94" s="237"/>
      <c r="DD94" s="51">
        <f t="shared" si="16"/>
        <v>6</v>
      </c>
      <c r="DE94" s="237"/>
      <c r="DF94" s="237"/>
      <c r="DG94" s="237"/>
      <c r="DH94" s="226"/>
      <c r="DI94" s="226"/>
      <c r="DJ94" s="226"/>
      <c r="DK94" s="226"/>
      <c r="DL94" s="226"/>
      <c r="DM94" s="226"/>
      <c r="DN94" s="226"/>
      <c r="DO94" s="226"/>
      <c r="DP94" s="226"/>
      <c r="DQ94" s="226"/>
      <c r="DR94" s="226"/>
      <c r="DS94" s="226"/>
      <c r="DT94" s="226"/>
      <c r="DU94" s="226"/>
      <c r="DV94" s="226"/>
      <c r="DW94" s="226"/>
      <c r="DX94" s="226"/>
      <c r="DY94" s="236">
        <f t="shared" si="17"/>
        <v>6</v>
      </c>
      <c r="DZ94" s="226"/>
      <c r="EA94" s="226"/>
      <c r="EB94" s="226"/>
      <c r="EC94" s="226"/>
      <c r="ED94" s="226"/>
      <c r="EE94" s="226"/>
      <c r="EF94" s="226"/>
      <c r="EG94" s="226"/>
      <c r="EH94" s="226"/>
      <c r="EI94" s="226"/>
      <c r="EJ94" s="226"/>
      <c r="EK94" s="226"/>
      <c r="EL94" s="226"/>
      <c r="EM94" s="226"/>
      <c r="EN94" s="226"/>
      <c r="EO94" s="226"/>
      <c r="EP94" s="226"/>
      <c r="EQ94" s="226"/>
      <c r="ER94" s="226"/>
      <c r="ES94" s="226"/>
      <c r="ET94" s="236">
        <f t="shared" si="18"/>
        <v>6</v>
      </c>
      <c r="EU94" s="226"/>
      <c r="EV94" s="226"/>
      <c r="EW94" s="226"/>
      <c r="EX94" s="226"/>
      <c r="EY94" s="226"/>
      <c r="EZ94" s="226"/>
      <c r="FA94" s="226"/>
      <c r="FB94" s="226"/>
      <c r="FC94" s="226"/>
      <c r="FD94" s="226"/>
      <c r="FE94" s="226"/>
      <c r="FF94" s="226"/>
      <c r="FG94" s="226"/>
      <c r="FH94" s="226"/>
      <c r="FI94" s="226"/>
      <c r="FJ94" s="226"/>
      <c r="FK94" s="226"/>
      <c r="FL94" s="226"/>
      <c r="FM94" s="226"/>
      <c r="FN94" s="226"/>
      <c r="FO94" s="236">
        <f t="shared" si="19"/>
        <v>6</v>
      </c>
      <c r="FP94" s="226"/>
      <c r="FQ94" s="226"/>
      <c r="FR94" s="226"/>
      <c r="FS94" s="226"/>
      <c r="FT94" s="226"/>
      <c r="FU94" s="226"/>
      <c r="FV94" s="226"/>
      <c r="FW94" s="226"/>
      <c r="FX94" s="226"/>
      <c r="FY94" s="226"/>
      <c r="FZ94" s="226"/>
      <c r="GA94" s="226"/>
      <c r="GB94" s="226"/>
      <c r="GC94" s="226"/>
      <c r="GD94" s="226"/>
      <c r="GE94" s="226"/>
      <c r="GF94" s="226"/>
      <c r="GG94" s="226"/>
      <c r="GH94" s="226"/>
      <c r="GI94" s="226"/>
      <c r="GJ94" s="236">
        <f t="shared" si="20"/>
        <v>6</v>
      </c>
      <c r="GK94" s="226"/>
      <c r="GL94" s="226"/>
      <c r="GM94" s="226"/>
      <c r="GN94" s="226"/>
      <c r="GO94" s="226"/>
      <c r="GP94" s="226"/>
      <c r="GQ94" s="226"/>
      <c r="GR94" s="226"/>
      <c r="GS94" s="226"/>
      <c r="GT94" s="226"/>
      <c r="GU94" s="226"/>
      <c r="GV94" s="226"/>
      <c r="GW94" s="226"/>
      <c r="GX94" s="226"/>
      <c r="GY94" s="226"/>
      <c r="GZ94" s="226"/>
      <c r="HA94" s="226"/>
      <c r="HB94" s="226"/>
      <c r="HC94" s="226"/>
      <c r="HD94" s="226"/>
      <c r="HE94" s="236">
        <f t="shared" si="21"/>
        <v>6</v>
      </c>
      <c r="HF94" s="226"/>
      <c r="HG94" s="226"/>
      <c r="HH94" s="226"/>
      <c r="HI94" s="226"/>
      <c r="HJ94" s="226"/>
      <c r="HK94" s="226"/>
      <c r="HL94" s="226"/>
      <c r="HM94" s="226"/>
      <c r="HN94" s="226"/>
      <c r="HO94" s="226"/>
      <c r="HP94" s="226"/>
      <c r="HQ94" s="226"/>
      <c r="HR94" s="226"/>
      <c r="HS94" s="226"/>
      <c r="HT94" s="226"/>
      <c r="HU94" s="226"/>
      <c r="HV94" s="226"/>
      <c r="HW94" s="226"/>
      <c r="HX94" s="226"/>
      <c r="HY94" s="226"/>
      <c r="HZ94" s="236">
        <f t="shared" si="22"/>
        <v>6</v>
      </c>
      <c r="IA94" s="226"/>
      <c r="IB94" s="226"/>
      <c r="IC94" s="226"/>
      <c r="ID94" s="226"/>
      <c r="IE94" s="226"/>
      <c r="IF94" s="226"/>
      <c r="IG94" s="226"/>
      <c r="IH94" s="226"/>
      <c r="II94" s="226"/>
      <c r="IJ94" s="226"/>
      <c r="IK94" s="226"/>
      <c r="IL94" s="226"/>
      <c r="IM94" s="226"/>
      <c r="IN94" s="226"/>
      <c r="IO94" s="226"/>
      <c r="IP94" s="226"/>
      <c r="IQ94" s="226"/>
      <c r="IR94" s="226"/>
      <c r="IS94" s="226"/>
      <c r="IT94" s="226"/>
      <c r="IU94" s="226"/>
    </row>
    <row r="95" spans="1:255" ht="15.75" customHeight="1" hidden="1">
      <c r="A95" s="204"/>
      <c r="B95" s="205"/>
      <c r="C95" s="206">
        <f t="shared" si="11"/>
        <v>0</v>
      </c>
      <c r="D95" s="197"/>
      <c r="E95" s="197"/>
      <c r="F95" s="197"/>
      <c r="G95" s="197"/>
      <c r="H95" s="197"/>
      <c r="I95" s="197"/>
      <c r="J95" s="197"/>
      <c r="K95" s="197"/>
      <c r="L95" s="197"/>
      <c r="M95" s="197"/>
      <c r="N95" s="197"/>
      <c r="O95" s="197"/>
      <c r="P95" s="226"/>
      <c r="Q95" s="226"/>
      <c r="R95" s="226"/>
      <c r="S95" s="226"/>
      <c r="T95" s="226"/>
      <c r="U95" s="226"/>
      <c r="V95" s="226"/>
      <c r="W95" s="226"/>
      <c r="X95" s="236">
        <f t="shared" si="12"/>
        <v>0</v>
      </c>
      <c r="Y95" s="226"/>
      <c r="Z95" s="226"/>
      <c r="AA95" s="226"/>
      <c r="AB95" s="226"/>
      <c r="AC95" s="226"/>
      <c r="AD95" s="226"/>
      <c r="AE95" s="226"/>
      <c r="AF95" s="226"/>
      <c r="AG95" s="226"/>
      <c r="AH95" s="226"/>
      <c r="AI95" s="226"/>
      <c r="AJ95" s="226"/>
      <c r="AK95" s="226"/>
      <c r="AL95" s="226"/>
      <c r="AM95" s="226"/>
      <c r="AN95" s="226"/>
      <c r="AO95" s="226"/>
      <c r="AP95" s="226"/>
      <c r="AQ95" s="226"/>
      <c r="AR95" s="226"/>
      <c r="AS95" s="236">
        <f t="shared" si="13"/>
        <v>0</v>
      </c>
      <c r="AT95" s="226"/>
      <c r="AU95" s="226"/>
      <c r="AV95" s="226"/>
      <c r="AW95" s="226"/>
      <c r="AX95" s="226"/>
      <c r="AY95" s="226"/>
      <c r="AZ95" s="226"/>
      <c r="BA95" s="226"/>
      <c r="BB95" s="226"/>
      <c r="BC95" s="226"/>
      <c r="BD95" s="226"/>
      <c r="BE95" s="226"/>
      <c r="BF95" s="226"/>
      <c r="BG95" s="226"/>
      <c r="BH95" s="226"/>
      <c r="BI95" s="226"/>
      <c r="BJ95" s="226"/>
      <c r="BK95" s="226"/>
      <c r="BL95" s="226"/>
      <c r="BM95" s="226"/>
      <c r="BN95" s="236">
        <f t="shared" si="14"/>
        <v>0</v>
      </c>
      <c r="BO95" s="226"/>
      <c r="BP95" s="226"/>
      <c r="BQ95" s="226"/>
      <c r="BR95" s="226"/>
      <c r="BS95" s="226"/>
      <c r="BT95" s="226"/>
      <c r="BU95" s="226"/>
      <c r="BV95" s="226"/>
      <c r="BW95" s="226"/>
      <c r="BX95" s="226"/>
      <c r="BY95" s="226"/>
      <c r="BZ95" s="226"/>
      <c r="CA95" s="226"/>
      <c r="CB95" s="226"/>
      <c r="CC95" s="226"/>
      <c r="CD95" s="226"/>
      <c r="CE95" s="226"/>
      <c r="CF95" s="226"/>
      <c r="CG95" s="226"/>
      <c r="CH95" s="226"/>
      <c r="CI95" s="236">
        <f t="shared" si="15"/>
        <v>0</v>
      </c>
      <c r="CJ95" s="226"/>
      <c r="CK95" s="226"/>
      <c r="CL95" s="197"/>
      <c r="CM95" s="237"/>
      <c r="CN95" s="237"/>
      <c r="CO95" s="237"/>
      <c r="CP95" s="237"/>
      <c r="CQ95" s="237"/>
      <c r="CR95" s="237"/>
      <c r="CS95" s="237"/>
      <c r="CT95" s="237"/>
      <c r="CU95" s="237"/>
      <c r="CV95" s="237"/>
      <c r="CW95" s="237"/>
      <c r="CX95" s="237"/>
      <c r="CY95" s="237"/>
      <c r="CZ95" s="237"/>
      <c r="DA95" s="237"/>
      <c r="DB95" s="237"/>
      <c r="DC95" s="237"/>
      <c r="DD95" s="51">
        <f t="shared" si="16"/>
        <v>0</v>
      </c>
      <c r="DE95" s="237"/>
      <c r="DF95" s="237"/>
      <c r="DG95" s="237"/>
      <c r="DH95" s="226"/>
      <c r="DI95" s="226"/>
      <c r="DJ95" s="226"/>
      <c r="DK95" s="226"/>
      <c r="DL95" s="226"/>
      <c r="DM95" s="226"/>
      <c r="DN95" s="226"/>
      <c r="DO95" s="226"/>
      <c r="DP95" s="226"/>
      <c r="DQ95" s="226"/>
      <c r="DR95" s="226"/>
      <c r="DS95" s="226"/>
      <c r="DT95" s="226"/>
      <c r="DU95" s="226"/>
      <c r="DV95" s="226"/>
      <c r="DW95" s="226"/>
      <c r="DX95" s="226"/>
      <c r="DY95" s="236">
        <f t="shared" si="17"/>
        <v>0</v>
      </c>
      <c r="DZ95" s="226"/>
      <c r="EA95" s="226"/>
      <c r="EB95" s="226"/>
      <c r="EC95" s="226"/>
      <c r="ED95" s="226"/>
      <c r="EE95" s="226"/>
      <c r="EF95" s="226"/>
      <c r="EG95" s="226"/>
      <c r="EH95" s="226"/>
      <c r="EI95" s="226"/>
      <c r="EJ95" s="226"/>
      <c r="EK95" s="226"/>
      <c r="EL95" s="226"/>
      <c r="EM95" s="226"/>
      <c r="EN95" s="226"/>
      <c r="EO95" s="226"/>
      <c r="EP95" s="226"/>
      <c r="EQ95" s="226"/>
      <c r="ER95" s="226"/>
      <c r="ES95" s="226"/>
      <c r="ET95" s="236">
        <f t="shared" si="18"/>
        <v>0</v>
      </c>
      <c r="EU95" s="226"/>
      <c r="EV95" s="226"/>
      <c r="EW95" s="226"/>
      <c r="EX95" s="226"/>
      <c r="EY95" s="226"/>
      <c r="EZ95" s="226"/>
      <c r="FA95" s="226"/>
      <c r="FB95" s="226"/>
      <c r="FC95" s="226"/>
      <c r="FD95" s="226"/>
      <c r="FE95" s="226"/>
      <c r="FF95" s="226"/>
      <c r="FG95" s="226"/>
      <c r="FH95" s="226"/>
      <c r="FI95" s="226"/>
      <c r="FJ95" s="226"/>
      <c r="FK95" s="226"/>
      <c r="FL95" s="226"/>
      <c r="FM95" s="226"/>
      <c r="FN95" s="226"/>
      <c r="FO95" s="236">
        <f t="shared" si="19"/>
        <v>0</v>
      </c>
      <c r="FP95" s="226"/>
      <c r="FQ95" s="226"/>
      <c r="FR95" s="226"/>
      <c r="FS95" s="226"/>
      <c r="FT95" s="226"/>
      <c r="FU95" s="226"/>
      <c r="FV95" s="226"/>
      <c r="FW95" s="226"/>
      <c r="FX95" s="226"/>
      <c r="FY95" s="226"/>
      <c r="FZ95" s="226"/>
      <c r="GA95" s="226"/>
      <c r="GB95" s="226"/>
      <c r="GC95" s="226"/>
      <c r="GD95" s="226"/>
      <c r="GE95" s="226"/>
      <c r="GF95" s="226"/>
      <c r="GG95" s="226"/>
      <c r="GH95" s="226"/>
      <c r="GI95" s="226"/>
      <c r="GJ95" s="236">
        <f t="shared" si="20"/>
        <v>0</v>
      </c>
      <c r="GK95" s="226"/>
      <c r="GL95" s="226"/>
      <c r="GM95" s="226"/>
      <c r="GN95" s="226"/>
      <c r="GO95" s="226"/>
      <c r="GP95" s="226"/>
      <c r="GQ95" s="226"/>
      <c r="GR95" s="226"/>
      <c r="GS95" s="226"/>
      <c r="GT95" s="226"/>
      <c r="GU95" s="226"/>
      <c r="GV95" s="226"/>
      <c r="GW95" s="226"/>
      <c r="GX95" s="226"/>
      <c r="GY95" s="226"/>
      <c r="GZ95" s="226"/>
      <c r="HA95" s="226"/>
      <c r="HB95" s="226"/>
      <c r="HC95" s="226"/>
      <c r="HD95" s="226"/>
      <c r="HE95" s="236">
        <f t="shared" si="21"/>
        <v>0</v>
      </c>
      <c r="HF95" s="226"/>
      <c r="HG95" s="226"/>
      <c r="HH95" s="226"/>
      <c r="HI95" s="226"/>
      <c r="HJ95" s="226"/>
      <c r="HK95" s="226"/>
      <c r="HL95" s="226"/>
      <c r="HM95" s="226"/>
      <c r="HN95" s="226"/>
      <c r="HO95" s="226"/>
      <c r="HP95" s="226"/>
      <c r="HQ95" s="226"/>
      <c r="HR95" s="226"/>
      <c r="HS95" s="226"/>
      <c r="HT95" s="226"/>
      <c r="HU95" s="226"/>
      <c r="HV95" s="226"/>
      <c r="HW95" s="226"/>
      <c r="HX95" s="226"/>
      <c r="HY95" s="226"/>
      <c r="HZ95" s="236">
        <f t="shared" si="22"/>
        <v>0</v>
      </c>
      <c r="IA95" s="226"/>
      <c r="IB95" s="226"/>
      <c r="IC95" s="226"/>
      <c r="ID95" s="226"/>
      <c r="IE95" s="226"/>
      <c r="IF95" s="226"/>
      <c r="IG95" s="226"/>
      <c r="IH95" s="226"/>
      <c r="II95" s="226"/>
      <c r="IJ95" s="226"/>
      <c r="IK95" s="226"/>
      <c r="IL95" s="226"/>
      <c r="IM95" s="226"/>
      <c r="IN95" s="226"/>
      <c r="IO95" s="226"/>
      <c r="IP95" s="226"/>
      <c r="IQ95" s="226"/>
      <c r="IR95" s="226"/>
      <c r="IS95" s="226"/>
      <c r="IT95" s="226"/>
      <c r="IU95" s="226"/>
    </row>
    <row r="96" spans="1:255" ht="15.75" customHeight="1" hidden="1">
      <c r="A96" s="204"/>
      <c r="B96" s="205"/>
      <c r="C96" s="206">
        <f t="shared" si="11"/>
        <v>0</v>
      </c>
      <c r="D96" s="197"/>
      <c r="E96" s="197"/>
      <c r="F96" s="197"/>
      <c r="G96" s="197"/>
      <c r="H96" s="197"/>
      <c r="I96" s="197"/>
      <c r="J96" s="197"/>
      <c r="K96" s="197"/>
      <c r="L96" s="197"/>
      <c r="M96" s="197"/>
      <c r="N96" s="197"/>
      <c r="O96" s="197"/>
      <c r="P96" s="226"/>
      <c r="Q96" s="226"/>
      <c r="R96" s="226"/>
      <c r="S96" s="226"/>
      <c r="T96" s="226"/>
      <c r="U96" s="226"/>
      <c r="V96" s="226"/>
      <c r="W96" s="226"/>
      <c r="X96" s="236">
        <f t="shared" si="12"/>
        <v>0</v>
      </c>
      <c r="Y96" s="226"/>
      <c r="Z96" s="226"/>
      <c r="AA96" s="226"/>
      <c r="AB96" s="226"/>
      <c r="AC96" s="226"/>
      <c r="AD96" s="226"/>
      <c r="AE96" s="226"/>
      <c r="AF96" s="226"/>
      <c r="AG96" s="226"/>
      <c r="AH96" s="226"/>
      <c r="AI96" s="226"/>
      <c r="AJ96" s="226"/>
      <c r="AK96" s="226"/>
      <c r="AL96" s="226"/>
      <c r="AM96" s="226"/>
      <c r="AN96" s="226"/>
      <c r="AO96" s="226"/>
      <c r="AP96" s="226"/>
      <c r="AQ96" s="226"/>
      <c r="AR96" s="226"/>
      <c r="AS96" s="236">
        <f t="shared" si="13"/>
        <v>0</v>
      </c>
      <c r="AT96" s="226"/>
      <c r="AU96" s="226"/>
      <c r="AV96" s="226"/>
      <c r="AW96" s="226"/>
      <c r="AX96" s="226"/>
      <c r="AY96" s="226"/>
      <c r="AZ96" s="226"/>
      <c r="BA96" s="226"/>
      <c r="BB96" s="226"/>
      <c r="BC96" s="226"/>
      <c r="BD96" s="226"/>
      <c r="BE96" s="226"/>
      <c r="BF96" s="226"/>
      <c r="BG96" s="226"/>
      <c r="BH96" s="226"/>
      <c r="BI96" s="226"/>
      <c r="BJ96" s="226"/>
      <c r="BK96" s="226"/>
      <c r="BL96" s="226"/>
      <c r="BM96" s="226"/>
      <c r="BN96" s="236">
        <f t="shared" si="14"/>
        <v>0</v>
      </c>
      <c r="BO96" s="226"/>
      <c r="BP96" s="226"/>
      <c r="BQ96" s="226"/>
      <c r="BR96" s="226"/>
      <c r="BS96" s="226"/>
      <c r="BT96" s="226"/>
      <c r="BU96" s="226"/>
      <c r="BV96" s="226"/>
      <c r="BW96" s="226"/>
      <c r="BX96" s="226"/>
      <c r="BY96" s="226"/>
      <c r="BZ96" s="226"/>
      <c r="CA96" s="226"/>
      <c r="CB96" s="226"/>
      <c r="CC96" s="226"/>
      <c r="CD96" s="226"/>
      <c r="CE96" s="226"/>
      <c r="CF96" s="226"/>
      <c r="CG96" s="226"/>
      <c r="CH96" s="226"/>
      <c r="CI96" s="236">
        <f t="shared" si="15"/>
        <v>0</v>
      </c>
      <c r="CJ96" s="226"/>
      <c r="CK96" s="226"/>
      <c r="CL96" s="197"/>
      <c r="CM96" s="237"/>
      <c r="CN96" s="237"/>
      <c r="CO96" s="237"/>
      <c r="CP96" s="237"/>
      <c r="CQ96" s="237"/>
      <c r="CR96" s="237"/>
      <c r="CS96" s="237"/>
      <c r="CT96" s="237"/>
      <c r="CU96" s="237"/>
      <c r="CV96" s="237"/>
      <c r="CW96" s="237"/>
      <c r="CX96" s="237"/>
      <c r="CY96" s="237"/>
      <c r="CZ96" s="237"/>
      <c r="DA96" s="237"/>
      <c r="DB96" s="237"/>
      <c r="DC96" s="237"/>
      <c r="DD96" s="51">
        <f t="shared" si="16"/>
        <v>0</v>
      </c>
      <c r="DE96" s="237"/>
      <c r="DF96" s="237"/>
      <c r="DG96" s="237"/>
      <c r="DH96" s="226"/>
      <c r="DI96" s="226"/>
      <c r="DJ96" s="226"/>
      <c r="DK96" s="226"/>
      <c r="DL96" s="226"/>
      <c r="DM96" s="226"/>
      <c r="DN96" s="226"/>
      <c r="DO96" s="226"/>
      <c r="DP96" s="226"/>
      <c r="DQ96" s="226"/>
      <c r="DR96" s="226"/>
      <c r="DS96" s="226"/>
      <c r="DT96" s="226"/>
      <c r="DU96" s="226"/>
      <c r="DV96" s="226"/>
      <c r="DW96" s="226"/>
      <c r="DX96" s="226"/>
      <c r="DY96" s="236">
        <f t="shared" si="17"/>
        <v>0</v>
      </c>
      <c r="DZ96" s="226"/>
      <c r="EA96" s="226"/>
      <c r="EB96" s="226"/>
      <c r="EC96" s="226"/>
      <c r="ED96" s="226"/>
      <c r="EE96" s="226"/>
      <c r="EF96" s="226"/>
      <c r="EG96" s="226"/>
      <c r="EH96" s="226"/>
      <c r="EI96" s="226"/>
      <c r="EJ96" s="226"/>
      <c r="EK96" s="226"/>
      <c r="EL96" s="226"/>
      <c r="EM96" s="226"/>
      <c r="EN96" s="226"/>
      <c r="EO96" s="226"/>
      <c r="EP96" s="226"/>
      <c r="EQ96" s="226"/>
      <c r="ER96" s="226"/>
      <c r="ES96" s="226"/>
      <c r="ET96" s="236">
        <f t="shared" si="18"/>
        <v>0</v>
      </c>
      <c r="EU96" s="226"/>
      <c r="EV96" s="226"/>
      <c r="EW96" s="226"/>
      <c r="EX96" s="226"/>
      <c r="EY96" s="226"/>
      <c r="EZ96" s="226"/>
      <c r="FA96" s="226"/>
      <c r="FB96" s="226"/>
      <c r="FC96" s="226"/>
      <c r="FD96" s="226"/>
      <c r="FE96" s="226"/>
      <c r="FF96" s="226"/>
      <c r="FG96" s="226"/>
      <c r="FH96" s="226"/>
      <c r="FI96" s="226"/>
      <c r="FJ96" s="226"/>
      <c r="FK96" s="226"/>
      <c r="FL96" s="226"/>
      <c r="FM96" s="226"/>
      <c r="FN96" s="226"/>
      <c r="FO96" s="236">
        <f t="shared" si="19"/>
        <v>0</v>
      </c>
      <c r="FP96" s="226"/>
      <c r="FQ96" s="226"/>
      <c r="FR96" s="226"/>
      <c r="FS96" s="226"/>
      <c r="FT96" s="226"/>
      <c r="FU96" s="226"/>
      <c r="FV96" s="226"/>
      <c r="FW96" s="226"/>
      <c r="FX96" s="226"/>
      <c r="FY96" s="226"/>
      <c r="FZ96" s="226"/>
      <c r="GA96" s="226"/>
      <c r="GB96" s="226"/>
      <c r="GC96" s="226"/>
      <c r="GD96" s="226"/>
      <c r="GE96" s="226"/>
      <c r="GF96" s="226"/>
      <c r="GG96" s="226"/>
      <c r="GH96" s="226"/>
      <c r="GI96" s="226"/>
      <c r="GJ96" s="236">
        <f t="shared" si="20"/>
        <v>0</v>
      </c>
      <c r="GK96" s="226"/>
      <c r="GL96" s="226"/>
      <c r="GM96" s="226"/>
      <c r="GN96" s="226"/>
      <c r="GO96" s="226"/>
      <c r="GP96" s="226"/>
      <c r="GQ96" s="226"/>
      <c r="GR96" s="226"/>
      <c r="GS96" s="226"/>
      <c r="GT96" s="226"/>
      <c r="GU96" s="226"/>
      <c r="GV96" s="226"/>
      <c r="GW96" s="226"/>
      <c r="GX96" s="226"/>
      <c r="GY96" s="226"/>
      <c r="GZ96" s="226"/>
      <c r="HA96" s="226"/>
      <c r="HB96" s="226"/>
      <c r="HC96" s="226"/>
      <c r="HD96" s="226"/>
      <c r="HE96" s="236">
        <f t="shared" si="21"/>
        <v>0</v>
      </c>
      <c r="HF96" s="226"/>
      <c r="HG96" s="226"/>
      <c r="HH96" s="226"/>
      <c r="HI96" s="226"/>
      <c r="HJ96" s="226"/>
      <c r="HK96" s="226"/>
      <c r="HL96" s="226"/>
      <c r="HM96" s="226"/>
      <c r="HN96" s="226"/>
      <c r="HO96" s="226"/>
      <c r="HP96" s="226"/>
      <c r="HQ96" s="226"/>
      <c r="HR96" s="226"/>
      <c r="HS96" s="226"/>
      <c r="HT96" s="226"/>
      <c r="HU96" s="226"/>
      <c r="HV96" s="226"/>
      <c r="HW96" s="226"/>
      <c r="HX96" s="226"/>
      <c r="HY96" s="226"/>
      <c r="HZ96" s="236">
        <f t="shared" si="22"/>
        <v>0</v>
      </c>
      <c r="IA96" s="226"/>
      <c r="IB96" s="226"/>
      <c r="IC96" s="226"/>
      <c r="ID96" s="226"/>
      <c r="IE96" s="226"/>
      <c r="IF96" s="226"/>
      <c r="IG96" s="226"/>
      <c r="IH96" s="226"/>
      <c r="II96" s="226"/>
      <c r="IJ96" s="226"/>
      <c r="IK96" s="226"/>
      <c r="IL96" s="226"/>
      <c r="IM96" s="226"/>
      <c r="IN96" s="226"/>
      <c r="IO96" s="226"/>
      <c r="IP96" s="226"/>
      <c r="IQ96" s="226"/>
      <c r="IR96" s="226"/>
      <c r="IS96" s="226"/>
      <c r="IT96" s="226"/>
      <c r="IU96" s="226"/>
    </row>
    <row r="97" spans="1:255" ht="15.75" customHeight="1" hidden="1">
      <c r="A97" s="204"/>
      <c r="B97" s="205"/>
      <c r="C97" s="206">
        <f t="shared" si="11"/>
        <v>8</v>
      </c>
      <c r="D97" s="197"/>
      <c r="E97" s="197"/>
      <c r="F97" s="197"/>
      <c r="G97" s="197"/>
      <c r="H97" s="197"/>
      <c r="I97" s="197"/>
      <c r="J97" s="197"/>
      <c r="K97" s="197"/>
      <c r="L97" s="197"/>
      <c r="M97" s="197"/>
      <c r="N97" s="197"/>
      <c r="O97" s="197"/>
      <c r="P97" s="226"/>
      <c r="Q97" s="226"/>
      <c r="R97" s="226"/>
      <c r="S97" s="226"/>
      <c r="T97" s="226"/>
      <c r="U97" s="226"/>
      <c r="V97" s="226"/>
      <c r="W97" s="226"/>
      <c r="X97" s="236">
        <f t="shared" si="12"/>
        <v>8</v>
      </c>
      <c r="Y97" s="226"/>
      <c r="Z97" s="226"/>
      <c r="AA97" s="226"/>
      <c r="AB97" s="226"/>
      <c r="AC97" s="226"/>
      <c r="AD97" s="226"/>
      <c r="AE97" s="226"/>
      <c r="AF97" s="226"/>
      <c r="AG97" s="226"/>
      <c r="AH97" s="226"/>
      <c r="AI97" s="226"/>
      <c r="AJ97" s="226"/>
      <c r="AK97" s="226"/>
      <c r="AL97" s="226"/>
      <c r="AM97" s="226"/>
      <c r="AN97" s="226"/>
      <c r="AO97" s="226"/>
      <c r="AP97" s="226"/>
      <c r="AQ97" s="226"/>
      <c r="AR97" s="226"/>
      <c r="AS97" s="236">
        <f t="shared" si="13"/>
        <v>8</v>
      </c>
      <c r="AT97" s="226"/>
      <c r="AU97" s="226"/>
      <c r="AV97" s="226"/>
      <c r="AW97" s="226"/>
      <c r="AX97" s="226"/>
      <c r="AY97" s="226"/>
      <c r="AZ97" s="226"/>
      <c r="BA97" s="226"/>
      <c r="BB97" s="226"/>
      <c r="BC97" s="226"/>
      <c r="BD97" s="226"/>
      <c r="BE97" s="226"/>
      <c r="BF97" s="226"/>
      <c r="BG97" s="226"/>
      <c r="BH97" s="226"/>
      <c r="BI97" s="226"/>
      <c r="BJ97" s="226"/>
      <c r="BK97" s="226"/>
      <c r="BL97" s="226"/>
      <c r="BM97" s="226"/>
      <c r="BN97" s="236">
        <f t="shared" si="14"/>
        <v>8</v>
      </c>
      <c r="BO97" s="226"/>
      <c r="BP97" s="226"/>
      <c r="BQ97" s="226"/>
      <c r="BR97" s="226"/>
      <c r="BS97" s="226"/>
      <c r="BT97" s="226"/>
      <c r="BU97" s="226"/>
      <c r="BV97" s="226"/>
      <c r="BW97" s="226"/>
      <c r="BX97" s="226"/>
      <c r="BY97" s="226"/>
      <c r="BZ97" s="226"/>
      <c r="CA97" s="226"/>
      <c r="CB97" s="226"/>
      <c r="CC97" s="226"/>
      <c r="CD97" s="226"/>
      <c r="CE97" s="226"/>
      <c r="CF97" s="226"/>
      <c r="CG97" s="226"/>
      <c r="CH97" s="226"/>
      <c r="CI97" s="236">
        <f t="shared" si="15"/>
        <v>8</v>
      </c>
      <c r="CJ97" s="226"/>
      <c r="CK97" s="226"/>
      <c r="CL97" s="197"/>
      <c r="CM97" s="237"/>
      <c r="CN97" s="237"/>
      <c r="CO97" s="237"/>
      <c r="CP97" s="237"/>
      <c r="CQ97" s="237"/>
      <c r="CR97" s="237"/>
      <c r="CS97" s="237"/>
      <c r="CT97" s="237"/>
      <c r="CU97" s="237"/>
      <c r="CV97" s="237"/>
      <c r="CW97" s="237"/>
      <c r="CX97" s="237"/>
      <c r="CY97" s="237"/>
      <c r="CZ97" s="237"/>
      <c r="DA97" s="237"/>
      <c r="DB97" s="237"/>
      <c r="DC97" s="237"/>
      <c r="DD97" s="51">
        <f t="shared" si="16"/>
        <v>8</v>
      </c>
      <c r="DE97" s="237"/>
      <c r="DF97" s="237"/>
      <c r="DG97" s="237"/>
      <c r="DH97" s="226"/>
      <c r="DI97" s="226"/>
      <c r="DJ97" s="226"/>
      <c r="DK97" s="226"/>
      <c r="DL97" s="226"/>
      <c r="DM97" s="226"/>
      <c r="DN97" s="226"/>
      <c r="DO97" s="226"/>
      <c r="DP97" s="226"/>
      <c r="DQ97" s="226"/>
      <c r="DR97" s="226"/>
      <c r="DS97" s="226"/>
      <c r="DT97" s="226"/>
      <c r="DU97" s="226"/>
      <c r="DV97" s="226"/>
      <c r="DW97" s="226"/>
      <c r="DX97" s="226"/>
      <c r="DY97" s="236">
        <f t="shared" si="17"/>
        <v>8</v>
      </c>
      <c r="DZ97" s="226"/>
      <c r="EA97" s="226"/>
      <c r="EB97" s="226"/>
      <c r="EC97" s="226"/>
      <c r="ED97" s="226"/>
      <c r="EE97" s="226"/>
      <c r="EF97" s="226"/>
      <c r="EG97" s="226"/>
      <c r="EH97" s="226"/>
      <c r="EI97" s="226"/>
      <c r="EJ97" s="226"/>
      <c r="EK97" s="226"/>
      <c r="EL97" s="226"/>
      <c r="EM97" s="226"/>
      <c r="EN97" s="226"/>
      <c r="EO97" s="226"/>
      <c r="EP97" s="226"/>
      <c r="EQ97" s="226"/>
      <c r="ER97" s="226"/>
      <c r="ES97" s="226"/>
      <c r="ET97" s="236">
        <f t="shared" si="18"/>
        <v>8</v>
      </c>
      <c r="EU97" s="226"/>
      <c r="EV97" s="226"/>
      <c r="EW97" s="226"/>
      <c r="EX97" s="226"/>
      <c r="EY97" s="226"/>
      <c r="EZ97" s="226"/>
      <c r="FA97" s="226"/>
      <c r="FB97" s="226"/>
      <c r="FC97" s="226"/>
      <c r="FD97" s="226"/>
      <c r="FE97" s="226"/>
      <c r="FF97" s="226"/>
      <c r="FG97" s="226"/>
      <c r="FH97" s="226"/>
      <c r="FI97" s="226"/>
      <c r="FJ97" s="226"/>
      <c r="FK97" s="226"/>
      <c r="FL97" s="226"/>
      <c r="FM97" s="226"/>
      <c r="FN97" s="226"/>
      <c r="FO97" s="236">
        <f t="shared" si="19"/>
        <v>8</v>
      </c>
      <c r="FP97" s="226"/>
      <c r="FQ97" s="226"/>
      <c r="FR97" s="226"/>
      <c r="FS97" s="226"/>
      <c r="FT97" s="226"/>
      <c r="FU97" s="226"/>
      <c r="FV97" s="226"/>
      <c r="FW97" s="226"/>
      <c r="FX97" s="226"/>
      <c r="FY97" s="226"/>
      <c r="FZ97" s="226"/>
      <c r="GA97" s="226"/>
      <c r="GB97" s="226"/>
      <c r="GC97" s="226"/>
      <c r="GD97" s="226"/>
      <c r="GE97" s="226"/>
      <c r="GF97" s="226"/>
      <c r="GG97" s="226"/>
      <c r="GH97" s="226"/>
      <c r="GI97" s="226"/>
      <c r="GJ97" s="236">
        <f t="shared" si="20"/>
        <v>8</v>
      </c>
      <c r="GK97" s="226"/>
      <c r="GL97" s="226"/>
      <c r="GM97" s="226"/>
      <c r="GN97" s="226"/>
      <c r="GO97" s="226"/>
      <c r="GP97" s="226"/>
      <c r="GQ97" s="226"/>
      <c r="GR97" s="226"/>
      <c r="GS97" s="226"/>
      <c r="GT97" s="226"/>
      <c r="GU97" s="226"/>
      <c r="GV97" s="226"/>
      <c r="GW97" s="226"/>
      <c r="GX97" s="226"/>
      <c r="GY97" s="226"/>
      <c r="GZ97" s="226"/>
      <c r="HA97" s="226"/>
      <c r="HB97" s="226"/>
      <c r="HC97" s="226"/>
      <c r="HD97" s="226"/>
      <c r="HE97" s="236">
        <f t="shared" si="21"/>
        <v>8</v>
      </c>
      <c r="HF97" s="226"/>
      <c r="HG97" s="226"/>
      <c r="HH97" s="226"/>
      <c r="HI97" s="226"/>
      <c r="HJ97" s="226"/>
      <c r="HK97" s="226"/>
      <c r="HL97" s="226"/>
      <c r="HM97" s="226"/>
      <c r="HN97" s="226"/>
      <c r="HO97" s="226"/>
      <c r="HP97" s="226"/>
      <c r="HQ97" s="226"/>
      <c r="HR97" s="226"/>
      <c r="HS97" s="226"/>
      <c r="HT97" s="226"/>
      <c r="HU97" s="226"/>
      <c r="HV97" s="226"/>
      <c r="HW97" s="226"/>
      <c r="HX97" s="226"/>
      <c r="HY97" s="226"/>
      <c r="HZ97" s="236">
        <f t="shared" si="22"/>
        <v>8</v>
      </c>
      <c r="IA97" s="226"/>
      <c r="IB97" s="226"/>
      <c r="IC97" s="226"/>
      <c r="ID97" s="226"/>
      <c r="IE97" s="226"/>
      <c r="IF97" s="226"/>
      <c r="IG97" s="226"/>
      <c r="IH97" s="226"/>
      <c r="II97" s="226"/>
      <c r="IJ97" s="226"/>
      <c r="IK97" s="226"/>
      <c r="IL97" s="226"/>
      <c r="IM97" s="226"/>
      <c r="IN97" s="226"/>
      <c r="IO97" s="226"/>
      <c r="IP97" s="226"/>
      <c r="IQ97" s="226"/>
      <c r="IR97" s="226"/>
      <c r="IS97" s="226"/>
      <c r="IT97" s="226"/>
      <c r="IU97" s="226"/>
    </row>
    <row r="98" spans="1:255" ht="15.75" customHeight="1" hidden="1">
      <c r="A98" s="204"/>
      <c r="B98" s="205"/>
      <c r="C98" s="206">
        <f t="shared" si="11"/>
        <v>8</v>
      </c>
      <c r="D98" s="197"/>
      <c r="E98" s="197"/>
      <c r="F98" s="197"/>
      <c r="G98" s="197"/>
      <c r="H98" s="197"/>
      <c r="I98" s="197"/>
      <c r="J98" s="197"/>
      <c r="K98" s="197"/>
      <c r="L98" s="197"/>
      <c r="M98" s="197"/>
      <c r="N98" s="197"/>
      <c r="O98" s="197"/>
      <c r="P98" s="226"/>
      <c r="Q98" s="226"/>
      <c r="R98" s="226"/>
      <c r="S98" s="226"/>
      <c r="T98" s="226"/>
      <c r="U98" s="226"/>
      <c r="V98" s="226"/>
      <c r="W98" s="226"/>
      <c r="X98" s="236">
        <f t="shared" si="12"/>
        <v>8</v>
      </c>
      <c r="Y98" s="226"/>
      <c r="Z98" s="226"/>
      <c r="AA98" s="226"/>
      <c r="AB98" s="226"/>
      <c r="AC98" s="226"/>
      <c r="AD98" s="226"/>
      <c r="AE98" s="226"/>
      <c r="AF98" s="226"/>
      <c r="AG98" s="226"/>
      <c r="AH98" s="226"/>
      <c r="AI98" s="226"/>
      <c r="AJ98" s="226"/>
      <c r="AK98" s="226"/>
      <c r="AL98" s="226"/>
      <c r="AM98" s="226"/>
      <c r="AN98" s="226"/>
      <c r="AO98" s="226"/>
      <c r="AP98" s="226"/>
      <c r="AQ98" s="226"/>
      <c r="AR98" s="226"/>
      <c r="AS98" s="236">
        <f t="shared" si="13"/>
        <v>8</v>
      </c>
      <c r="AT98" s="226"/>
      <c r="AU98" s="226"/>
      <c r="AV98" s="226"/>
      <c r="AW98" s="226"/>
      <c r="AX98" s="226"/>
      <c r="AY98" s="226"/>
      <c r="AZ98" s="226"/>
      <c r="BA98" s="226"/>
      <c r="BB98" s="226"/>
      <c r="BC98" s="226"/>
      <c r="BD98" s="226"/>
      <c r="BE98" s="226"/>
      <c r="BF98" s="226"/>
      <c r="BG98" s="226"/>
      <c r="BH98" s="226"/>
      <c r="BI98" s="226"/>
      <c r="BJ98" s="226"/>
      <c r="BK98" s="226"/>
      <c r="BL98" s="226"/>
      <c r="BM98" s="226"/>
      <c r="BN98" s="236">
        <f t="shared" si="14"/>
        <v>8</v>
      </c>
      <c r="BO98" s="226"/>
      <c r="BP98" s="226"/>
      <c r="BQ98" s="226"/>
      <c r="BR98" s="226"/>
      <c r="BS98" s="226"/>
      <c r="BT98" s="226"/>
      <c r="BU98" s="226"/>
      <c r="BV98" s="226"/>
      <c r="BW98" s="226"/>
      <c r="BX98" s="226"/>
      <c r="BY98" s="226"/>
      <c r="BZ98" s="226"/>
      <c r="CA98" s="226"/>
      <c r="CB98" s="226"/>
      <c r="CC98" s="226"/>
      <c r="CD98" s="226"/>
      <c r="CE98" s="226"/>
      <c r="CF98" s="226"/>
      <c r="CG98" s="226"/>
      <c r="CH98" s="226"/>
      <c r="CI98" s="236">
        <f t="shared" si="15"/>
        <v>8</v>
      </c>
      <c r="CJ98" s="226"/>
      <c r="CK98" s="226"/>
      <c r="CL98" s="197"/>
      <c r="CM98" s="237"/>
      <c r="CN98" s="237"/>
      <c r="CO98" s="237"/>
      <c r="CP98" s="237"/>
      <c r="CQ98" s="237"/>
      <c r="CR98" s="237"/>
      <c r="CS98" s="237"/>
      <c r="CT98" s="237"/>
      <c r="CU98" s="237"/>
      <c r="CV98" s="237"/>
      <c r="CW98" s="237"/>
      <c r="CX98" s="237"/>
      <c r="CY98" s="237"/>
      <c r="CZ98" s="237"/>
      <c r="DA98" s="237"/>
      <c r="DB98" s="237"/>
      <c r="DC98" s="237"/>
      <c r="DD98" s="51">
        <f t="shared" si="16"/>
        <v>8</v>
      </c>
      <c r="DE98" s="237"/>
      <c r="DF98" s="237"/>
      <c r="DG98" s="237"/>
      <c r="DH98" s="226"/>
      <c r="DI98" s="226"/>
      <c r="DJ98" s="226"/>
      <c r="DK98" s="226"/>
      <c r="DL98" s="226"/>
      <c r="DM98" s="226"/>
      <c r="DN98" s="226"/>
      <c r="DO98" s="226"/>
      <c r="DP98" s="226"/>
      <c r="DQ98" s="226"/>
      <c r="DR98" s="226"/>
      <c r="DS98" s="226"/>
      <c r="DT98" s="226"/>
      <c r="DU98" s="226"/>
      <c r="DV98" s="226"/>
      <c r="DW98" s="226"/>
      <c r="DX98" s="226"/>
      <c r="DY98" s="236">
        <f t="shared" si="17"/>
        <v>8</v>
      </c>
      <c r="DZ98" s="226"/>
      <c r="EA98" s="226"/>
      <c r="EB98" s="226"/>
      <c r="EC98" s="226"/>
      <c r="ED98" s="226"/>
      <c r="EE98" s="226"/>
      <c r="EF98" s="226"/>
      <c r="EG98" s="226"/>
      <c r="EH98" s="226"/>
      <c r="EI98" s="226"/>
      <c r="EJ98" s="226"/>
      <c r="EK98" s="226"/>
      <c r="EL98" s="226"/>
      <c r="EM98" s="226"/>
      <c r="EN98" s="226"/>
      <c r="EO98" s="226"/>
      <c r="EP98" s="226"/>
      <c r="EQ98" s="226"/>
      <c r="ER98" s="226"/>
      <c r="ES98" s="226"/>
      <c r="ET98" s="236">
        <f t="shared" si="18"/>
        <v>8</v>
      </c>
      <c r="EU98" s="226"/>
      <c r="EV98" s="226"/>
      <c r="EW98" s="226"/>
      <c r="EX98" s="226"/>
      <c r="EY98" s="226"/>
      <c r="EZ98" s="226"/>
      <c r="FA98" s="226"/>
      <c r="FB98" s="226"/>
      <c r="FC98" s="226"/>
      <c r="FD98" s="226"/>
      <c r="FE98" s="226"/>
      <c r="FF98" s="226"/>
      <c r="FG98" s="226"/>
      <c r="FH98" s="226"/>
      <c r="FI98" s="226"/>
      <c r="FJ98" s="226"/>
      <c r="FK98" s="226"/>
      <c r="FL98" s="226"/>
      <c r="FM98" s="226"/>
      <c r="FN98" s="226"/>
      <c r="FO98" s="236">
        <f t="shared" si="19"/>
        <v>8</v>
      </c>
      <c r="FP98" s="226"/>
      <c r="FQ98" s="226"/>
      <c r="FR98" s="226"/>
      <c r="FS98" s="226"/>
      <c r="FT98" s="226"/>
      <c r="FU98" s="226"/>
      <c r="FV98" s="226"/>
      <c r="FW98" s="226"/>
      <c r="FX98" s="226"/>
      <c r="FY98" s="226"/>
      <c r="FZ98" s="226"/>
      <c r="GA98" s="226"/>
      <c r="GB98" s="226"/>
      <c r="GC98" s="226"/>
      <c r="GD98" s="226"/>
      <c r="GE98" s="226"/>
      <c r="GF98" s="226"/>
      <c r="GG98" s="226"/>
      <c r="GH98" s="226"/>
      <c r="GI98" s="226"/>
      <c r="GJ98" s="236">
        <f t="shared" si="20"/>
        <v>8</v>
      </c>
      <c r="GK98" s="226"/>
      <c r="GL98" s="226"/>
      <c r="GM98" s="226"/>
      <c r="GN98" s="226"/>
      <c r="GO98" s="226"/>
      <c r="GP98" s="226"/>
      <c r="GQ98" s="226"/>
      <c r="GR98" s="226"/>
      <c r="GS98" s="226"/>
      <c r="GT98" s="226"/>
      <c r="GU98" s="226"/>
      <c r="GV98" s="226"/>
      <c r="GW98" s="226"/>
      <c r="GX98" s="226"/>
      <c r="GY98" s="226"/>
      <c r="GZ98" s="226"/>
      <c r="HA98" s="226"/>
      <c r="HB98" s="226"/>
      <c r="HC98" s="226"/>
      <c r="HD98" s="226"/>
      <c r="HE98" s="236">
        <f t="shared" si="21"/>
        <v>8</v>
      </c>
      <c r="HF98" s="226"/>
      <c r="HG98" s="226"/>
      <c r="HH98" s="226"/>
      <c r="HI98" s="226"/>
      <c r="HJ98" s="226"/>
      <c r="HK98" s="226"/>
      <c r="HL98" s="226"/>
      <c r="HM98" s="226"/>
      <c r="HN98" s="226"/>
      <c r="HO98" s="226"/>
      <c r="HP98" s="226"/>
      <c r="HQ98" s="226"/>
      <c r="HR98" s="226"/>
      <c r="HS98" s="226"/>
      <c r="HT98" s="226"/>
      <c r="HU98" s="226"/>
      <c r="HV98" s="226"/>
      <c r="HW98" s="226"/>
      <c r="HX98" s="226"/>
      <c r="HY98" s="226"/>
      <c r="HZ98" s="236">
        <f t="shared" si="22"/>
        <v>8</v>
      </c>
      <c r="IA98" s="226"/>
      <c r="IB98" s="226"/>
      <c r="IC98" s="226"/>
      <c r="ID98" s="226"/>
      <c r="IE98" s="226"/>
      <c r="IF98" s="226"/>
      <c r="IG98" s="226"/>
      <c r="IH98" s="226"/>
      <c r="II98" s="226"/>
      <c r="IJ98" s="226"/>
      <c r="IK98" s="226"/>
      <c r="IL98" s="226"/>
      <c r="IM98" s="226"/>
      <c r="IN98" s="226"/>
      <c r="IO98" s="226"/>
      <c r="IP98" s="226"/>
      <c r="IQ98" s="226"/>
      <c r="IR98" s="226"/>
      <c r="IS98" s="226"/>
      <c r="IT98" s="226"/>
      <c r="IU98" s="226"/>
    </row>
    <row r="99" spans="1:255" ht="15.75" customHeight="1" hidden="1">
      <c r="A99" s="204"/>
      <c r="B99" s="205"/>
      <c r="C99" s="206">
        <f t="shared" si="11"/>
        <v>8</v>
      </c>
      <c r="D99" s="197"/>
      <c r="E99" s="197"/>
      <c r="F99" s="197"/>
      <c r="G99" s="197"/>
      <c r="H99" s="197"/>
      <c r="I99" s="197"/>
      <c r="J99" s="197"/>
      <c r="K99" s="197"/>
      <c r="L99" s="197"/>
      <c r="M99" s="197"/>
      <c r="N99" s="197"/>
      <c r="O99" s="197"/>
      <c r="P99" s="226"/>
      <c r="Q99" s="226"/>
      <c r="R99" s="226"/>
      <c r="S99" s="226"/>
      <c r="T99" s="226"/>
      <c r="U99" s="226"/>
      <c r="V99" s="226"/>
      <c r="W99" s="226"/>
      <c r="X99" s="236">
        <f t="shared" si="12"/>
        <v>8</v>
      </c>
      <c r="Y99" s="226"/>
      <c r="Z99" s="226"/>
      <c r="AA99" s="226"/>
      <c r="AB99" s="226"/>
      <c r="AC99" s="226"/>
      <c r="AD99" s="226"/>
      <c r="AE99" s="226"/>
      <c r="AF99" s="226"/>
      <c r="AG99" s="226"/>
      <c r="AH99" s="226"/>
      <c r="AI99" s="226"/>
      <c r="AJ99" s="226"/>
      <c r="AK99" s="226"/>
      <c r="AL99" s="226"/>
      <c r="AM99" s="226"/>
      <c r="AN99" s="226"/>
      <c r="AO99" s="226"/>
      <c r="AP99" s="226"/>
      <c r="AQ99" s="226"/>
      <c r="AR99" s="226"/>
      <c r="AS99" s="236">
        <f t="shared" si="13"/>
        <v>8</v>
      </c>
      <c r="AT99" s="226"/>
      <c r="AU99" s="226"/>
      <c r="AV99" s="226"/>
      <c r="AW99" s="226"/>
      <c r="AX99" s="226"/>
      <c r="AY99" s="226"/>
      <c r="AZ99" s="226"/>
      <c r="BA99" s="226"/>
      <c r="BB99" s="226"/>
      <c r="BC99" s="226"/>
      <c r="BD99" s="226"/>
      <c r="BE99" s="226"/>
      <c r="BF99" s="226"/>
      <c r="BG99" s="226"/>
      <c r="BH99" s="226"/>
      <c r="BI99" s="226"/>
      <c r="BJ99" s="226"/>
      <c r="BK99" s="226"/>
      <c r="BL99" s="226"/>
      <c r="BM99" s="226"/>
      <c r="BN99" s="236">
        <f t="shared" si="14"/>
        <v>8</v>
      </c>
      <c r="BO99" s="226"/>
      <c r="BP99" s="226"/>
      <c r="BQ99" s="226"/>
      <c r="BR99" s="226"/>
      <c r="BS99" s="226"/>
      <c r="BT99" s="226"/>
      <c r="BU99" s="226"/>
      <c r="BV99" s="226"/>
      <c r="BW99" s="226"/>
      <c r="BX99" s="226"/>
      <c r="BY99" s="226"/>
      <c r="BZ99" s="226"/>
      <c r="CA99" s="226"/>
      <c r="CB99" s="226"/>
      <c r="CC99" s="226"/>
      <c r="CD99" s="226"/>
      <c r="CE99" s="226"/>
      <c r="CF99" s="226"/>
      <c r="CG99" s="226"/>
      <c r="CH99" s="226"/>
      <c r="CI99" s="236">
        <f t="shared" si="15"/>
        <v>8</v>
      </c>
      <c r="CJ99" s="226"/>
      <c r="CK99" s="226"/>
      <c r="CL99" s="197"/>
      <c r="CM99" s="237"/>
      <c r="CN99" s="237"/>
      <c r="CO99" s="237"/>
      <c r="CP99" s="237"/>
      <c r="CQ99" s="237"/>
      <c r="CR99" s="237"/>
      <c r="CS99" s="237"/>
      <c r="CT99" s="237"/>
      <c r="CU99" s="237"/>
      <c r="CV99" s="237"/>
      <c r="CW99" s="237"/>
      <c r="CX99" s="237"/>
      <c r="CY99" s="237"/>
      <c r="CZ99" s="237"/>
      <c r="DA99" s="237"/>
      <c r="DB99" s="237"/>
      <c r="DC99" s="237"/>
      <c r="DD99" s="51">
        <f t="shared" si="16"/>
        <v>8</v>
      </c>
      <c r="DE99" s="237"/>
      <c r="DF99" s="237"/>
      <c r="DG99" s="237"/>
      <c r="DH99" s="226"/>
      <c r="DI99" s="226"/>
      <c r="DJ99" s="226"/>
      <c r="DK99" s="226"/>
      <c r="DL99" s="226"/>
      <c r="DM99" s="226"/>
      <c r="DN99" s="226"/>
      <c r="DO99" s="226"/>
      <c r="DP99" s="226"/>
      <c r="DQ99" s="226"/>
      <c r="DR99" s="226"/>
      <c r="DS99" s="226"/>
      <c r="DT99" s="226"/>
      <c r="DU99" s="226"/>
      <c r="DV99" s="226"/>
      <c r="DW99" s="226"/>
      <c r="DX99" s="226"/>
      <c r="DY99" s="236">
        <f t="shared" si="17"/>
        <v>8</v>
      </c>
      <c r="DZ99" s="226"/>
      <c r="EA99" s="226"/>
      <c r="EB99" s="226"/>
      <c r="EC99" s="226"/>
      <c r="ED99" s="226"/>
      <c r="EE99" s="226"/>
      <c r="EF99" s="226"/>
      <c r="EG99" s="226"/>
      <c r="EH99" s="226"/>
      <c r="EI99" s="226"/>
      <c r="EJ99" s="226"/>
      <c r="EK99" s="226"/>
      <c r="EL99" s="226"/>
      <c r="EM99" s="226"/>
      <c r="EN99" s="226"/>
      <c r="EO99" s="226"/>
      <c r="EP99" s="226"/>
      <c r="EQ99" s="226"/>
      <c r="ER99" s="226"/>
      <c r="ES99" s="226"/>
      <c r="ET99" s="236">
        <f t="shared" si="18"/>
        <v>8</v>
      </c>
      <c r="EU99" s="226"/>
      <c r="EV99" s="226"/>
      <c r="EW99" s="226"/>
      <c r="EX99" s="226"/>
      <c r="EY99" s="226"/>
      <c r="EZ99" s="226"/>
      <c r="FA99" s="226"/>
      <c r="FB99" s="226"/>
      <c r="FC99" s="226"/>
      <c r="FD99" s="226"/>
      <c r="FE99" s="226"/>
      <c r="FF99" s="226"/>
      <c r="FG99" s="226"/>
      <c r="FH99" s="226"/>
      <c r="FI99" s="226"/>
      <c r="FJ99" s="226"/>
      <c r="FK99" s="226"/>
      <c r="FL99" s="226"/>
      <c r="FM99" s="226"/>
      <c r="FN99" s="226"/>
      <c r="FO99" s="236">
        <f t="shared" si="19"/>
        <v>8</v>
      </c>
      <c r="FP99" s="226"/>
      <c r="FQ99" s="226"/>
      <c r="FR99" s="226"/>
      <c r="FS99" s="226"/>
      <c r="FT99" s="226"/>
      <c r="FU99" s="226"/>
      <c r="FV99" s="226"/>
      <c r="FW99" s="226"/>
      <c r="FX99" s="226"/>
      <c r="FY99" s="226"/>
      <c r="FZ99" s="226"/>
      <c r="GA99" s="226"/>
      <c r="GB99" s="226"/>
      <c r="GC99" s="226"/>
      <c r="GD99" s="226"/>
      <c r="GE99" s="226"/>
      <c r="GF99" s="226"/>
      <c r="GG99" s="226"/>
      <c r="GH99" s="226"/>
      <c r="GI99" s="226"/>
      <c r="GJ99" s="236">
        <f t="shared" si="20"/>
        <v>8</v>
      </c>
      <c r="GK99" s="226"/>
      <c r="GL99" s="226"/>
      <c r="GM99" s="226"/>
      <c r="GN99" s="226"/>
      <c r="GO99" s="226"/>
      <c r="GP99" s="226"/>
      <c r="GQ99" s="226"/>
      <c r="GR99" s="226"/>
      <c r="GS99" s="226"/>
      <c r="GT99" s="226"/>
      <c r="GU99" s="226"/>
      <c r="GV99" s="226"/>
      <c r="GW99" s="226"/>
      <c r="GX99" s="226"/>
      <c r="GY99" s="226"/>
      <c r="GZ99" s="226"/>
      <c r="HA99" s="226"/>
      <c r="HB99" s="226"/>
      <c r="HC99" s="226"/>
      <c r="HD99" s="226"/>
      <c r="HE99" s="236">
        <f t="shared" si="21"/>
        <v>8</v>
      </c>
      <c r="HF99" s="226"/>
      <c r="HG99" s="226"/>
      <c r="HH99" s="226"/>
      <c r="HI99" s="226"/>
      <c r="HJ99" s="226"/>
      <c r="HK99" s="226"/>
      <c r="HL99" s="226"/>
      <c r="HM99" s="226"/>
      <c r="HN99" s="226"/>
      <c r="HO99" s="226"/>
      <c r="HP99" s="226"/>
      <c r="HQ99" s="226"/>
      <c r="HR99" s="226"/>
      <c r="HS99" s="226"/>
      <c r="HT99" s="226"/>
      <c r="HU99" s="226"/>
      <c r="HV99" s="226"/>
      <c r="HW99" s="226"/>
      <c r="HX99" s="226"/>
      <c r="HY99" s="226"/>
      <c r="HZ99" s="236">
        <f t="shared" si="22"/>
        <v>8</v>
      </c>
      <c r="IA99" s="226"/>
      <c r="IB99" s="226"/>
      <c r="IC99" s="226"/>
      <c r="ID99" s="226"/>
      <c r="IE99" s="226"/>
      <c r="IF99" s="226"/>
      <c r="IG99" s="226"/>
      <c r="IH99" s="226"/>
      <c r="II99" s="226"/>
      <c r="IJ99" s="226"/>
      <c r="IK99" s="226"/>
      <c r="IL99" s="226"/>
      <c r="IM99" s="226"/>
      <c r="IN99" s="226"/>
      <c r="IO99" s="226"/>
      <c r="IP99" s="226"/>
      <c r="IQ99" s="226"/>
      <c r="IR99" s="226"/>
      <c r="IS99" s="226"/>
      <c r="IT99" s="226"/>
      <c r="IU99" s="226"/>
    </row>
    <row r="100" spans="1:255" ht="15.75" customHeight="1" hidden="1">
      <c r="A100" s="204"/>
      <c r="B100" s="205"/>
      <c r="C100" s="206">
        <f t="shared" si="11"/>
        <v>8</v>
      </c>
      <c r="D100" s="197"/>
      <c r="E100" s="197"/>
      <c r="F100" s="197"/>
      <c r="G100" s="197"/>
      <c r="H100" s="197"/>
      <c r="I100" s="197"/>
      <c r="J100" s="197"/>
      <c r="K100" s="197"/>
      <c r="L100" s="197"/>
      <c r="M100" s="197"/>
      <c r="N100" s="197"/>
      <c r="O100" s="197"/>
      <c r="P100" s="226"/>
      <c r="Q100" s="226"/>
      <c r="R100" s="226"/>
      <c r="S100" s="226"/>
      <c r="T100" s="226"/>
      <c r="U100" s="226"/>
      <c r="V100" s="226"/>
      <c r="W100" s="226"/>
      <c r="X100" s="236">
        <f t="shared" si="12"/>
        <v>8</v>
      </c>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36">
        <f t="shared" si="13"/>
        <v>8</v>
      </c>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36">
        <f t="shared" si="14"/>
        <v>8</v>
      </c>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36">
        <f t="shared" si="15"/>
        <v>8</v>
      </c>
      <c r="CJ100" s="226"/>
      <c r="CK100" s="226"/>
      <c r="CL100" s="197"/>
      <c r="CM100" s="237"/>
      <c r="CN100" s="237"/>
      <c r="CO100" s="237"/>
      <c r="CP100" s="237"/>
      <c r="CQ100" s="237"/>
      <c r="CR100" s="237"/>
      <c r="CS100" s="237"/>
      <c r="CT100" s="237"/>
      <c r="CU100" s="237"/>
      <c r="CV100" s="237"/>
      <c r="CW100" s="237"/>
      <c r="CX100" s="237"/>
      <c r="CY100" s="237"/>
      <c r="CZ100" s="237"/>
      <c r="DA100" s="237"/>
      <c r="DB100" s="237"/>
      <c r="DC100" s="237"/>
      <c r="DD100" s="51">
        <f t="shared" si="16"/>
        <v>8</v>
      </c>
      <c r="DE100" s="237"/>
      <c r="DF100" s="237"/>
      <c r="DG100" s="237"/>
      <c r="DH100" s="226"/>
      <c r="DI100" s="226"/>
      <c r="DJ100" s="226"/>
      <c r="DK100" s="226"/>
      <c r="DL100" s="226"/>
      <c r="DM100" s="226"/>
      <c r="DN100" s="226"/>
      <c r="DO100" s="226"/>
      <c r="DP100" s="226"/>
      <c r="DQ100" s="226"/>
      <c r="DR100" s="226"/>
      <c r="DS100" s="226"/>
      <c r="DT100" s="226"/>
      <c r="DU100" s="226"/>
      <c r="DV100" s="226"/>
      <c r="DW100" s="226"/>
      <c r="DX100" s="226"/>
      <c r="DY100" s="236">
        <f t="shared" si="17"/>
        <v>8</v>
      </c>
      <c r="DZ100" s="226"/>
      <c r="EA100" s="226"/>
      <c r="EB100" s="226"/>
      <c r="EC100" s="226"/>
      <c r="ED100" s="226"/>
      <c r="EE100" s="226"/>
      <c r="EF100" s="226"/>
      <c r="EG100" s="226"/>
      <c r="EH100" s="226"/>
      <c r="EI100" s="226"/>
      <c r="EJ100" s="226"/>
      <c r="EK100" s="226"/>
      <c r="EL100" s="226"/>
      <c r="EM100" s="226"/>
      <c r="EN100" s="226"/>
      <c r="EO100" s="226"/>
      <c r="EP100" s="226"/>
      <c r="EQ100" s="226"/>
      <c r="ER100" s="226"/>
      <c r="ES100" s="226"/>
      <c r="ET100" s="236">
        <f t="shared" si="18"/>
        <v>8</v>
      </c>
      <c r="EU100" s="226"/>
      <c r="EV100" s="226"/>
      <c r="EW100" s="226"/>
      <c r="EX100" s="226"/>
      <c r="EY100" s="226"/>
      <c r="EZ100" s="226"/>
      <c r="FA100" s="226"/>
      <c r="FB100" s="226"/>
      <c r="FC100" s="226"/>
      <c r="FD100" s="226"/>
      <c r="FE100" s="226"/>
      <c r="FF100" s="226"/>
      <c r="FG100" s="226"/>
      <c r="FH100" s="226"/>
      <c r="FI100" s="226"/>
      <c r="FJ100" s="226"/>
      <c r="FK100" s="226"/>
      <c r="FL100" s="226"/>
      <c r="FM100" s="226"/>
      <c r="FN100" s="226"/>
      <c r="FO100" s="236">
        <f t="shared" si="19"/>
        <v>8</v>
      </c>
      <c r="FP100" s="226"/>
      <c r="FQ100" s="226"/>
      <c r="FR100" s="226"/>
      <c r="FS100" s="226"/>
      <c r="FT100" s="226"/>
      <c r="FU100" s="226"/>
      <c r="FV100" s="226"/>
      <c r="FW100" s="226"/>
      <c r="FX100" s="226"/>
      <c r="FY100" s="226"/>
      <c r="FZ100" s="226"/>
      <c r="GA100" s="226"/>
      <c r="GB100" s="226"/>
      <c r="GC100" s="226"/>
      <c r="GD100" s="226"/>
      <c r="GE100" s="226"/>
      <c r="GF100" s="226"/>
      <c r="GG100" s="226"/>
      <c r="GH100" s="226"/>
      <c r="GI100" s="226"/>
      <c r="GJ100" s="236">
        <f t="shared" si="20"/>
        <v>8</v>
      </c>
      <c r="GK100" s="226"/>
      <c r="GL100" s="226"/>
      <c r="GM100" s="226"/>
      <c r="GN100" s="226"/>
      <c r="GO100" s="226"/>
      <c r="GP100" s="226"/>
      <c r="GQ100" s="226"/>
      <c r="GR100" s="226"/>
      <c r="GS100" s="226"/>
      <c r="GT100" s="226"/>
      <c r="GU100" s="226"/>
      <c r="GV100" s="226"/>
      <c r="GW100" s="226"/>
      <c r="GX100" s="226"/>
      <c r="GY100" s="226"/>
      <c r="GZ100" s="226"/>
      <c r="HA100" s="226"/>
      <c r="HB100" s="226"/>
      <c r="HC100" s="226"/>
      <c r="HD100" s="226"/>
      <c r="HE100" s="236">
        <f t="shared" si="21"/>
        <v>8</v>
      </c>
      <c r="HF100" s="226"/>
      <c r="HG100" s="226"/>
      <c r="HH100" s="226"/>
      <c r="HI100" s="226"/>
      <c r="HJ100" s="226"/>
      <c r="HK100" s="226"/>
      <c r="HL100" s="226"/>
      <c r="HM100" s="226"/>
      <c r="HN100" s="226"/>
      <c r="HO100" s="226"/>
      <c r="HP100" s="226"/>
      <c r="HQ100" s="226"/>
      <c r="HR100" s="226"/>
      <c r="HS100" s="226"/>
      <c r="HT100" s="226"/>
      <c r="HU100" s="226"/>
      <c r="HV100" s="226"/>
      <c r="HW100" s="226"/>
      <c r="HX100" s="226"/>
      <c r="HY100" s="226"/>
      <c r="HZ100" s="236">
        <f t="shared" si="22"/>
        <v>8</v>
      </c>
      <c r="IA100" s="226"/>
      <c r="IB100" s="226"/>
      <c r="IC100" s="226"/>
      <c r="ID100" s="226"/>
      <c r="IE100" s="226"/>
      <c r="IF100" s="226"/>
      <c r="IG100" s="226"/>
      <c r="IH100" s="226"/>
      <c r="II100" s="226"/>
      <c r="IJ100" s="226"/>
      <c r="IK100" s="226"/>
      <c r="IL100" s="226"/>
      <c r="IM100" s="226"/>
      <c r="IN100" s="226"/>
      <c r="IO100" s="226"/>
      <c r="IP100" s="226"/>
      <c r="IQ100" s="226"/>
      <c r="IR100" s="226"/>
      <c r="IS100" s="226"/>
      <c r="IT100" s="226"/>
      <c r="IU100" s="226"/>
    </row>
    <row r="101" spans="1:255" ht="15.75" customHeight="1" hidden="1">
      <c r="A101" s="204"/>
      <c r="B101" s="205"/>
      <c r="C101" s="206">
        <f t="shared" si="11"/>
        <v>6</v>
      </c>
      <c r="D101" s="197"/>
      <c r="E101" s="197"/>
      <c r="F101" s="197"/>
      <c r="G101" s="197"/>
      <c r="H101" s="197"/>
      <c r="I101" s="197"/>
      <c r="J101" s="197"/>
      <c r="K101" s="197"/>
      <c r="L101" s="197"/>
      <c r="M101" s="197"/>
      <c r="N101" s="197"/>
      <c r="O101" s="197"/>
      <c r="P101" s="226"/>
      <c r="Q101" s="226"/>
      <c r="R101" s="226"/>
      <c r="S101" s="226"/>
      <c r="T101" s="226"/>
      <c r="U101" s="226"/>
      <c r="V101" s="226"/>
      <c r="W101" s="226"/>
      <c r="X101" s="236">
        <f t="shared" si="12"/>
        <v>6</v>
      </c>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36">
        <f t="shared" si="13"/>
        <v>6</v>
      </c>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36">
        <f t="shared" si="14"/>
        <v>6</v>
      </c>
      <c r="BO101" s="226"/>
      <c r="BP101" s="226"/>
      <c r="BQ101" s="226"/>
      <c r="BR101" s="226"/>
      <c r="BS101" s="226"/>
      <c r="BT101" s="226"/>
      <c r="BU101" s="226"/>
      <c r="BV101" s="226"/>
      <c r="BW101" s="226"/>
      <c r="BX101" s="226"/>
      <c r="BY101" s="226"/>
      <c r="BZ101" s="226"/>
      <c r="CA101" s="226"/>
      <c r="CB101" s="226"/>
      <c r="CC101" s="226"/>
      <c r="CD101" s="226"/>
      <c r="CE101" s="226"/>
      <c r="CF101" s="226"/>
      <c r="CG101" s="226"/>
      <c r="CH101" s="226"/>
      <c r="CI101" s="236">
        <f t="shared" si="15"/>
        <v>6</v>
      </c>
      <c r="CJ101" s="226"/>
      <c r="CK101" s="226"/>
      <c r="CL101" s="197"/>
      <c r="CM101" s="237"/>
      <c r="CN101" s="237"/>
      <c r="CO101" s="237"/>
      <c r="CP101" s="237"/>
      <c r="CQ101" s="237"/>
      <c r="CR101" s="237"/>
      <c r="CS101" s="237"/>
      <c r="CT101" s="237"/>
      <c r="CU101" s="237"/>
      <c r="CV101" s="237"/>
      <c r="CW101" s="237"/>
      <c r="CX101" s="237"/>
      <c r="CY101" s="237"/>
      <c r="CZ101" s="237"/>
      <c r="DA101" s="237"/>
      <c r="DB101" s="237"/>
      <c r="DC101" s="237"/>
      <c r="DD101" s="51">
        <f t="shared" si="16"/>
        <v>6</v>
      </c>
      <c r="DE101" s="237"/>
      <c r="DF101" s="237"/>
      <c r="DG101" s="237"/>
      <c r="DH101" s="226"/>
      <c r="DI101" s="226"/>
      <c r="DJ101" s="226"/>
      <c r="DK101" s="226"/>
      <c r="DL101" s="226"/>
      <c r="DM101" s="226"/>
      <c r="DN101" s="226"/>
      <c r="DO101" s="226"/>
      <c r="DP101" s="226"/>
      <c r="DQ101" s="226"/>
      <c r="DR101" s="226"/>
      <c r="DS101" s="226"/>
      <c r="DT101" s="226"/>
      <c r="DU101" s="226"/>
      <c r="DV101" s="226"/>
      <c r="DW101" s="226"/>
      <c r="DX101" s="226"/>
      <c r="DY101" s="236">
        <f t="shared" si="17"/>
        <v>6</v>
      </c>
      <c r="DZ101" s="226"/>
      <c r="EA101" s="226"/>
      <c r="EB101" s="226"/>
      <c r="EC101" s="226"/>
      <c r="ED101" s="226"/>
      <c r="EE101" s="226"/>
      <c r="EF101" s="226"/>
      <c r="EG101" s="226"/>
      <c r="EH101" s="226"/>
      <c r="EI101" s="226"/>
      <c r="EJ101" s="226"/>
      <c r="EK101" s="226"/>
      <c r="EL101" s="226"/>
      <c r="EM101" s="226"/>
      <c r="EN101" s="226"/>
      <c r="EO101" s="226"/>
      <c r="EP101" s="226"/>
      <c r="EQ101" s="226"/>
      <c r="ER101" s="226"/>
      <c r="ES101" s="226"/>
      <c r="ET101" s="236">
        <f t="shared" si="18"/>
        <v>6</v>
      </c>
      <c r="EU101" s="226"/>
      <c r="EV101" s="226"/>
      <c r="EW101" s="226"/>
      <c r="EX101" s="226"/>
      <c r="EY101" s="226"/>
      <c r="EZ101" s="226"/>
      <c r="FA101" s="226"/>
      <c r="FB101" s="226"/>
      <c r="FC101" s="226"/>
      <c r="FD101" s="226"/>
      <c r="FE101" s="226"/>
      <c r="FF101" s="226"/>
      <c r="FG101" s="226"/>
      <c r="FH101" s="226"/>
      <c r="FI101" s="226"/>
      <c r="FJ101" s="226"/>
      <c r="FK101" s="226"/>
      <c r="FL101" s="226"/>
      <c r="FM101" s="226"/>
      <c r="FN101" s="226"/>
      <c r="FO101" s="236">
        <f t="shared" si="19"/>
        <v>6</v>
      </c>
      <c r="FP101" s="226"/>
      <c r="FQ101" s="226"/>
      <c r="FR101" s="226"/>
      <c r="FS101" s="226"/>
      <c r="FT101" s="226"/>
      <c r="FU101" s="226"/>
      <c r="FV101" s="226"/>
      <c r="FW101" s="226"/>
      <c r="FX101" s="226"/>
      <c r="FY101" s="226"/>
      <c r="FZ101" s="226"/>
      <c r="GA101" s="226"/>
      <c r="GB101" s="226"/>
      <c r="GC101" s="226"/>
      <c r="GD101" s="226"/>
      <c r="GE101" s="226"/>
      <c r="GF101" s="226"/>
      <c r="GG101" s="226"/>
      <c r="GH101" s="226"/>
      <c r="GI101" s="226"/>
      <c r="GJ101" s="236">
        <f t="shared" si="20"/>
        <v>6</v>
      </c>
      <c r="GK101" s="226"/>
      <c r="GL101" s="226"/>
      <c r="GM101" s="226"/>
      <c r="GN101" s="226"/>
      <c r="GO101" s="226"/>
      <c r="GP101" s="226"/>
      <c r="GQ101" s="226"/>
      <c r="GR101" s="226"/>
      <c r="GS101" s="226"/>
      <c r="GT101" s="226"/>
      <c r="GU101" s="226"/>
      <c r="GV101" s="226"/>
      <c r="GW101" s="226"/>
      <c r="GX101" s="226"/>
      <c r="GY101" s="226"/>
      <c r="GZ101" s="226"/>
      <c r="HA101" s="226"/>
      <c r="HB101" s="226"/>
      <c r="HC101" s="226"/>
      <c r="HD101" s="226"/>
      <c r="HE101" s="236">
        <f t="shared" si="21"/>
        <v>6</v>
      </c>
      <c r="HF101" s="226"/>
      <c r="HG101" s="226"/>
      <c r="HH101" s="226"/>
      <c r="HI101" s="226"/>
      <c r="HJ101" s="226"/>
      <c r="HK101" s="226"/>
      <c r="HL101" s="226"/>
      <c r="HM101" s="226"/>
      <c r="HN101" s="226"/>
      <c r="HO101" s="226"/>
      <c r="HP101" s="226"/>
      <c r="HQ101" s="226"/>
      <c r="HR101" s="226"/>
      <c r="HS101" s="226"/>
      <c r="HT101" s="226"/>
      <c r="HU101" s="226"/>
      <c r="HV101" s="226"/>
      <c r="HW101" s="226"/>
      <c r="HX101" s="226"/>
      <c r="HY101" s="226"/>
      <c r="HZ101" s="236">
        <f t="shared" si="22"/>
        <v>6</v>
      </c>
      <c r="IA101" s="226"/>
      <c r="IB101" s="226"/>
      <c r="IC101" s="226"/>
      <c r="ID101" s="226"/>
      <c r="IE101" s="226"/>
      <c r="IF101" s="226"/>
      <c r="IG101" s="226"/>
      <c r="IH101" s="226"/>
      <c r="II101" s="226"/>
      <c r="IJ101" s="226"/>
      <c r="IK101" s="226"/>
      <c r="IL101" s="226"/>
      <c r="IM101" s="226"/>
      <c r="IN101" s="226"/>
      <c r="IO101" s="226"/>
      <c r="IP101" s="226"/>
      <c r="IQ101" s="226"/>
      <c r="IR101" s="226"/>
      <c r="IS101" s="226"/>
      <c r="IT101" s="226"/>
      <c r="IU101" s="226"/>
    </row>
    <row r="102" spans="1:255" ht="15.75" customHeight="1" hidden="1">
      <c r="A102" s="204"/>
      <c r="B102" s="205"/>
      <c r="C102" s="206">
        <f t="shared" si="11"/>
        <v>0</v>
      </c>
      <c r="D102" s="197"/>
      <c r="E102" s="197"/>
      <c r="F102" s="197"/>
      <c r="G102" s="197"/>
      <c r="H102" s="197"/>
      <c r="I102" s="197"/>
      <c r="J102" s="197"/>
      <c r="K102" s="197"/>
      <c r="L102" s="197"/>
      <c r="M102" s="197"/>
      <c r="N102" s="197"/>
      <c r="O102" s="197"/>
      <c r="P102" s="226"/>
      <c r="Q102" s="226"/>
      <c r="R102" s="226"/>
      <c r="S102" s="226"/>
      <c r="T102" s="226"/>
      <c r="U102" s="226"/>
      <c r="V102" s="226"/>
      <c r="W102" s="226"/>
      <c r="X102" s="236">
        <f t="shared" si="12"/>
        <v>0</v>
      </c>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36">
        <f t="shared" si="13"/>
        <v>0</v>
      </c>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36">
        <f t="shared" si="14"/>
        <v>0</v>
      </c>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36">
        <f t="shared" si="15"/>
        <v>0</v>
      </c>
      <c r="CJ102" s="226"/>
      <c r="CK102" s="226"/>
      <c r="CL102" s="197"/>
      <c r="CM102" s="237"/>
      <c r="CN102" s="237"/>
      <c r="CO102" s="237"/>
      <c r="CP102" s="237"/>
      <c r="CQ102" s="237"/>
      <c r="CR102" s="237"/>
      <c r="CS102" s="237"/>
      <c r="CT102" s="237"/>
      <c r="CU102" s="237"/>
      <c r="CV102" s="237"/>
      <c r="CW102" s="237"/>
      <c r="CX102" s="237"/>
      <c r="CY102" s="237"/>
      <c r="CZ102" s="237"/>
      <c r="DA102" s="237"/>
      <c r="DB102" s="237"/>
      <c r="DC102" s="237"/>
      <c r="DD102" s="51">
        <f t="shared" si="16"/>
        <v>0</v>
      </c>
      <c r="DE102" s="237"/>
      <c r="DF102" s="237"/>
      <c r="DG102" s="237"/>
      <c r="DH102" s="226"/>
      <c r="DI102" s="226"/>
      <c r="DJ102" s="226"/>
      <c r="DK102" s="226"/>
      <c r="DL102" s="226"/>
      <c r="DM102" s="226"/>
      <c r="DN102" s="226"/>
      <c r="DO102" s="226"/>
      <c r="DP102" s="226"/>
      <c r="DQ102" s="226"/>
      <c r="DR102" s="226"/>
      <c r="DS102" s="226"/>
      <c r="DT102" s="226"/>
      <c r="DU102" s="226"/>
      <c r="DV102" s="226"/>
      <c r="DW102" s="226"/>
      <c r="DX102" s="226"/>
      <c r="DY102" s="236">
        <f t="shared" si="17"/>
        <v>0</v>
      </c>
      <c r="DZ102" s="226"/>
      <c r="EA102" s="226"/>
      <c r="EB102" s="226"/>
      <c r="EC102" s="226"/>
      <c r="ED102" s="226"/>
      <c r="EE102" s="226"/>
      <c r="EF102" s="226"/>
      <c r="EG102" s="226"/>
      <c r="EH102" s="226"/>
      <c r="EI102" s="226"/>
      <c r="EJ102" s="226"/>
      <c r="EK102" s="226"/>
      <c r="EL102" s="226"/>
      <c r="EM102" s="226"/>
      <c r="EN102" s="226"/>
      <c r="EO102" s="226"/>
      <c r="EP102" s="226"/>
      <c r="EQ102" s="226"/>
      <c r="ER102" s="226"/>
      <c r="ES102" s="226"/>
      <c r="ET102" s="236">
        <f t="shared" si="18"/>
        <v>0</v>
      </c>
      <c r="EU102" s="226"/>
      <c r="EV102" s="226"/>
      <c r="EW102" s="226"/>
      <c r="EX102" s="226"/>
      <c r="EY102" s="226"/>
      <c r="EZ102" s="226"/>
      <c r="FA102" s="226"/>
      <c r="FB102" s="226"/>
      <c r="FC102" s="226"/>
      <c r="FD102" s="226"/>
      <c r="FE102" s="226"/>
      <c r="FF102" s="226"/>
      <c r="FG102" s="226"/>
      <c r="FH102" s="226"/>
      <c r="FI102" s="226"/>
      <c r="FJ102" s="226"/>
      <c r="FK102" s="226"/>
      <c r="FL102" s="226"/>
      <c r="FM102" s="226"/>
      <c r="FN102" s="226"/>
      <c r="FO102" s="236">
        <f t="shared" si="19"/>
        <v>0</v>
      </c>
      <c r="FP102" s="226"/>
      <c r="FQ102" s="226"/>
      <c r="FR102" s="226"/>
      <c r="FS102" s="226"/>
      <c r="FT102" s="226"/>
      <c r="FU102" s="226"/>
      <c r="FV102" s="226"/>
      <c r="FW102" s="226"/>
      <c r="FX102" s="226"/>
      <c r="FY102" s="226"/>
      <c r="FZ102" s="226"/>
      <c r="GA102" s="226"/>
      <c r="GB102" s="226"/>
      <c r="GC102" s="226"/>
      <c r="GD102" s="226"/>
      <c r="GE102" s="226"/>
      <c r="GF102" s="226"/>
      <c r="GG102" s="226"/>
      <c r="GH102" s="226"/>
      <c r="GI102" s="226"/>
      <c r="GJ102" s="236">
        <f t="shared" si="20"/>
        <v>0</v>
      </c>
      <c r="GK102" s="226"/>
      <c r="GL102" s="226"/>
      <c r="GM102" s="226"/>
      <c r="GN102" s="226"/>
      <c r="GO102" s="226"/>
      <c r="GP102" s="226"/>
      <c r="GQ102" s="226"/>
      <c r="GR102" s="226"/>
      <c r="GS102" s="226"/>
      <c r="GT102" s="226"/>
      <c r="GU102" s="226"/>
      <c r="GV102" s="226"/>
      <c r="GW102" s="226"/>
      <c r="GX102" s="226"/>
      <c r="GY102" s="226"/>
      <c r="GZ102" s="226"/>
      <c r="HA102" s="226"/>
      <c r="HB102" s="226"/>
      <c r="HC102" s="226"/>
      <c r="HD102" s="226"/>
      <c r="HE102" s="236">
        <f t="shared" si="21"/>
        <v>0</v>
      </c>
      <c r="HF102" s="226"/>
      <c r="HG102" s="226"/>
      <c r="HH102" s="226"/>
      <c r="HI102" s="226"/>
      <c r="HJ102" s="226"/>
      <c r="HK102" s="226"/>
      <c r="HL102" s="226"/>
      <c r="HM102" s="226"/>
      <c r="HN102" s="226"/>
      <c r="HO102" s="226"/>
      <c r="HP102" s="226"/>
      <c r="HQ102" s="226"/>
      <c r="HR102" s="226"/>
      <c r="HS102" s="226"/>
      <c r="HT102" s="226"/>
      <c r="HU102" s="226"/>
      <c r="HV102" s="226"/>
      <c r="HW102" s="226"/>
      <c r="HX102" s="226"/>
      <c r="HY102" s="226"/>
      <c r="HZ102" s="236">
        <f t="shared" si="22"/>
        <v>0</v>
      </c>
      <c r="IA102" s="226"/>
      <c r="IB102" s="226"/>
      <c r="IC102" s="226"/>
      <c r="ID102" s="226"/>
      <c r="IE102" s="226"/>
      <c r="IF102" s="226"/>
      <c r="IG102" s="226"/>
      <c r="IH102" s="226"/>
      <c r="II102" s="226"/>
      <c r="IJ102" s="226"/>
      <c r="IK102" s="226"/>
      <c r="IL102" s="226"/>
      <c r="IM102" s="226"/>
      <c r="IN102" s="226"/>
      <c r="IO102" s="226"/>
      <c r="IP102" s="226"/>
      <c r="IQ102" s="226"/>
      <c r="IR102" s="226"/>
      <c r="IS102" s="226"/>
      <c r="IT102" s="226"/>
      <c r="IU102" s="226"/>
    </row>
    <row r="103" spans="1:255" ht="15.75" customHeight="1" hidden="1">
      <c r="A103" s="204"/>
      <c r="B103" s="205"/>
      <c r="C103" s="206">
        <f t="shared" si="11"/>
        <v>0</v>
      </c>
      <c r="D103" s="197"/>
      <c r="E103" s="197"/>
      <c r="F103" s="197"/>
      <c r="G103" s="197"/>
      <c r="H103" s="197"/>
      <c r="I103" s="197"/>
      <c r="J103" s="197"/>
      <c r="K103" s="197"/>
      <c r="L103" s="197"/>
      <c r="M103" s="197"/>
      <c r="N103" s="197"/>
      <c r="O103" s="197"/>
      <c r="P103" s="226"/>
      <c r="Q103" s="226"/>
      <c r="R103" s="226"/>
      <c r="S103" s="226"/>
      <c r="T103" s="226"/>
      <c r="U103" s="226"/>
      <c r="V103" s="226"/>
      <c r="W103" s="226"/>
      <c r="X103" s="236">
        <f t="shared" si="12"/>
        <v>0</v>
      </c>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36">
        <f t="shared" si="13"/>
        <v>0</v>
      </c>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36">
        <f t="shared" si="14"/>
        <v>0</v>
      </c>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36">
        <f t="shared" si="15"/>
        <v>0</v>
      </c>
      <c r="CJ103" s="226"/>
      <c r="CK103" s="226"/>
      <c r="CL103" s="197"/>
      <c r="CM103" s="237"/>
      <c r="CN103" s="237"/>
      <c r="CO103" s="237"/>
      <c r="CP103" s="237"/>
      <c r="CQ103" s="237"/>
      <c r="CR103" s="237"/>
      <c r="CS103" s="237"/>
      <c r="CT103" s="237"/>
      <c r="CU103" s="237"/>
      <c r="CV103" s="237"/>
      <c r="CW103" s="237"/>
      <c r="CX103" s="237"/>
      <c r="CY103" s="237"/>
      <c r="CZ103" s="237"/>
      <c r="DA103" s="237"/>
      <c r="DB103" s="237"/>
      <c r="DC103" s="237"/>
      <c r="DD103" s="51">
        <f t="shared" si="16"/>
        <v>0</v>
      </c>
      <c r="DE103" s="237"/>
      <c r="DF103" s="237"/>
      <c r="DG103" s="237"/>
      <c r="DH103" s="226"/>
      <c r="DI103" s="226"/>
      <c r="DJ103" s="226"/>
      <c r="DK103" s="226"/>
      <c r="DL103" s="226"/>
      <c r="DM103" s="226"/>
      <c r="DN103" s="226"/>
      <c r="DO103" s="226"/>
      <c r="DP103" s="226"/>
      <c r="DQ103" s="226"/>
      <c r="DR103" s="226"/>
      <c r="DS103" s="226"/>
      <c r="DT103" s="226"/>
      <c r="DU103" s="226"/>
      <c r="DV103" s="226"/>
      <c r="DW103" s="226"/>
      <c r="DX103" s="226"/>
      <c r="DY103" s="236">
        <f t="shared" si="17"/>
        <v>0</v>
      </c>
      <c r="DZ103" s="226"/>
      <c r="EA103" s="226"/>
      <c r="EB103" s="226"/>
      <c r="EC103" s="226"/>
      <c r="ED103" s="226"/>
      <c r="EE103" s="226"/>
      <c r="EF103" s="226"/>
      <c r="EG103" s="226"/>
      <c r="EH103" s="226"/>
      <c r="EI103" s="226"/>
      <c r="EJ103" s="226"/>
      <c r="EK103" s="226"/>
      <c r="EL103" s="226"/>
      <c r="EM103" s="226"/>
      <c r="EN103" s="226"/>
      <c r="EO103" s="226"/>
      <c r="EP103" s="226"/>
      <c r="EQ103" s="226"/>
      <c r="ER103" s="226"/>
      <c r="ES103" s="226"/>
      <c r="ET103" s="236">
        <f t="shared" si="18"/>
        <v>0</v>
      </c>
      <c r="EU103" s="226"/>
      <c r="EV103" s="226"/>
      <c r="EW103" s="226"/>
      <c r="EX103" s="226"/>
      <c r="EY103" s="226"/>
      <c r="EZ103" s="226"/>
      <c r="FA103" s="226"/>
      <c r="FB103" s="226"/>
      <c r="FC103" s="226"/>
      <c r="FD103" s="226"/>
      <c r="FE103" s="226"/>
      <c r="FF103" s="226"/>
      <c r="FG103" s="226"/>
      <c r="FH103" s="226"/>
      <c r="FI103" s="226"/>
      <c r="FJ103" s="226"/>
      <c r="FK103" s="226"/>
      <c r="FL103" s="226"/>
      <c r="FM103" s="226"/>
      <c r="FN103" s="226"/>
      <c r="FO103" s="236">
        <f t="shared" si="19"/>
        <v>0</v>
      </c>
      <c r="FP103" s="226"/>
      <c r="FQ103" s="226"/>
      <c r="FR103" s="226"/>
      <c r="FS103" s="226"/>
      <c r="FT103" s="226"/>
      <c r="FU103" s="226"/>
      <c r="FV103" s="226"/>
      <c r="FW103" s="226"/>
      <c r="FX103" s="226"/>
      <c r="FY103" s="226"/>
      <c r="FZ103" s="226"/>
      <c r="GA103" s="226"/>
      <c r="GB103" s="226"/>
      <c r="GC103" s="226"/>
      <c r="GD103" s="226"/>
      <c r="GE103" s="226"/>
      <c r="GF103" s="226"/>
      <c r="GG103" s="226"/>
      <c r="GH103" s="226"/>
      <c r="GI103" s="226"/>
      <c r="GJ103" s="236">
        <f t="shared" si="20"/>
        <v>0</v>
      </c>
      <c r="GK103" s="226"/>
      <c r="GL103" s="226"/>
      <c r="GM103" s="226"/>
      <c r="GN103" s="226"/>
      <c r="GO103" s="226"/>
      <c r="GP103" s="226"/>
      <c r="GQ103" s="226"/>
      <c r="GR103" s="226"/>
      <c r="GS103" s="226"/>
      <c r="GT103" s="226"/>
      <c r="GU103" s="226"/>
      <c r="GV103" s="226"/>
      <c r="GW103" s="226"/>
      <c r="GX103" s="226"/>
      <c r="GY103" s="226"/>
      <c r="GZ103" s="226"/>
      <c r="HA103" s="226"/>
      <c r="HB103" s="226"/>
      <c r="HC103" s="226"/>
      <c r="HD103" s="226"/>
      <c r="HE103" s="236">
        <f t="shared" si="21"/>
        <v>0</v>
      </c>
      <c r="HF103" s="226"/>
      <c r="HG103" s="226"/>
      <c r="HH103" s="226"/>
      <c r="HI103" s="226"/>
      <c r="HJ103" s="226"/>
      <c r="HK103" s="226"/>
      <c r="HL103" s="226"/>
      <c r="HM103" s="226"/>
      <c r="HN103" s="226"/>
      <c r="HO103" s="226"/>
      <c r="HP103" s="226"/>
      <c r="HQ103" s="226"/>
      <c r="HR103" s="226"/>
      <c r="HS103" s="226"/>
      <c r="HT103" s="226"/>
      <c r="HU103" s="226"/>
      <c r="HV103" s="226"/>
      <c r="HW103" s="226"/>
      <c r="HX103" s="226"/>
      <c r="HY103" s="226"/>
      <c r="HZ103" s="236">
        <f t="shared" si="22"/>
        <v>0</v>
      </c>
      <c r="IA103" s="226"/>
      <c r="IB103" s="226"/>
      <c r="IC103" s="226"/>
      <c r="ID103" s="226"/>
      <c r="IE103" s="226"/>
      <c r="IF103" s="226"/>
      <c r="IG103" s="226"/>
      <c r="IH103" s="226"/>
      <c r="II103" s="226"/>
      <c r="IJ103" s="226"/>
      <c r="IK103" s="226"/>
      <c r="IL103" s="226"/>
      <c r="IM103" s="226"/>
      <c r="IN103" s="226"/>
      <c r="IO103" s="226"/>
      <c r="IP103" s="226"/>
      <c r="IQ103" s="226"/>
      <c r="IR103" s="226"/>
      <c r="IS103" s="226"/>
      <c r="IT103" s="226"/>
      <c r="IU103" s="226"/>
    </row>
    <row r="104" spans="1:255" ht="15.75" customHeight="1" hidden="1">
      <c r="A104" s="204"/>
      <c r="B104" s="205"/>
      <c r="C104" s="206">
        <f t="shared" si="11"/>
        <v>8</v>
      </c>
      <c r="D104" s="197"/>
      <c r="E104" s="197"/>
      <c r="F104" s="197"/>
      <c r="G104" s="197"/>
      <c r="H104" s="197"/>
      <c r="I104" s="197"/>
      <c r="J104" s="197"/>
      <c r="K104" s="197"/>
      <c r="L104" s="197"/>
      <c r="M104" s="197"/>
      <c r="N104" s="197"/>
      <c r="O104" s="197"/>
      <c r="P104" s="226"/>
      <c r="Q104" s="226"/>
      <c r="R104" s="226"/>
      <c r="S104" s="226"/>
      <c r="T104" s="226"/>
      <c r="U104" s="226"/>
      <c r="V104" s="226"/>
      <c r="W104" s="226"/>
      <c r="X104" s="236">
        <f t="shared" si="12"/>
        <v>8</v>
      </c>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36">
        <f t="shared" si="13"/>
        <v>8</v>
      </c>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36">
        <f t="shared" si="14"/>
        <v>8</v>
      </c>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36">
        <f t="shared" si="15"/>
        <v>8</v>
      </c>
      <c r="CJ104" s="226"/>
      <c r="CK104" s="226"/>
      <c r="CL104" s="197"/>
      <c r="CM104" s="237"/>
      <c r="CN104" s="237"/>
      <c r="CO104" s="237"/>
      <c r="CP104" s="237"/>
      <c r="CQ104" s="237"/>
      <c r="CR104" s="237"/>
      <c r="CS104" s="237"/>
      <c r="CT104" s="237"/>
      <c r="CU104" s="237"/>
      <c r="CV104" s="237"/>
      <c r="CW104" s="237"/>
      <c r="CX104" s="237"/>
      <c r="CY104" s="237"/>
      <c r="CZ104" s="237"/>
      <c r="DA104" s="237"/>
      <c r="DB104" s="237"/>
      <c r="DC104" s="237"/>
      <c r="DD104" s="51">
        <f t="shared" si="16"/>
        <v>8</v>
      </c>
      <c r="DE104" s="237"/>
      <c r="DF104" s="237"/>
      <c r="DG104" s="237"/>
      <c r="DH104" s="226"/>
      <c r="DI104" s="226"/>
      <c r="DJ104" s="226"/>
      <c r="DK104" s="226"/>
      <c r="DL104" s="226"/>
      <c r="DM104" s="226"/>
      <c r="DN104" s="226"/>
      <c r="DO104" s="226"/>
      <c r="DP104" s="226"/>
      <c r="DQ104" s="226"/>
      <c r="DR104" s="226"/>
      <c r="DS104" s="226"/>
      <c r="DT104" s="226"/>
      <c r="DU104" s="226"/>
      <c r="DV104" s="226"/>
      <c r="DW104" s="226"/>
      <c r="DX104" s="226"/>
      <c r="DY104" s="236">
        <f t="shared" si="17"/>
        <v>8</v>
      </c>
      <c r="DZ104" s="226"/>
      <c r="EA104" s="226"/>
      <c r="EB104" s="226"/>
      <c r="EC104" s="226"/>
      <c r="ED104" s="226"/>
      <c r="EE104" s="226"/>
      <c r="EF104" s="226"/>
      <c r="EG104" s="226"/>
      <c r="EH104" s="226"/>
      <c r="EI104" s="226"/>
      <c r="EJ104" s="226"/>
      <c r="EK104" s="226"/>
      <c r="EL104" s="226"/>
      <c r="EM104" s="226"/>
      <c r="EN104" s="226"/>
      <c r="EO104" s="226"/>
      <c r="EP104" s="226"/>
      <c r="EQ104" s="226"/>
      <c r="ER104" s="226"/>
      <c r="ES104" s="226"/>
      <c r="ET104" s="236">
        <f t="shared" si="18"/>
        <v>8</v>
      </c>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36">
        <f t="shared" si="19"/>
        <v>8</v>
      </c>
      <c r="FP104" s="226"/>
      <c r="FQ104" s="226"/>
      <c r="FR104" s="226"/>
      <c r="FS104" s="226"/>
      <c r="FT104" s="226"/>
      <c r="FU104" s="226"/>
      <c r="FV104" s="226"/>
      <c r="FW104" s="226"/>
      <c r="FX104" s="226"/>
      <c r="FY104" s="226"/>
      <c r="FZ104" s="226"/>
      <c r="GA104" s="226"/>
      <c r="GB104" s="226"/>
      <c r="GC104" s="226"/>
      <c r="GD104" s="226"/>
      <c r="GE104" s="226"/>
      <c r="GF104" s="226"/>
      <c r="GG104" s="226"/>
      <c r="GH104" s="226"/>
      <c r="GI104" s="226"/>
      <c r="GJ104" s="236">
        <f t="shared" si="20"/>
        <v>8</v>
      </c>
      <c r="GK104" s="226"/>
      <c r="GL104" s="226"/>
      <c r="GM104" s="226"/>
      <c r="GN104" s="226"/>
      <c r="GO104" s="226"/>
      <c r="GP104" s="226"/>
      <c r="GQ104" s="226"/>
      <c r="GR104" s="226"/>
      <c r="GS104" s="226"/>
      <c r="GT104" s="226"/>
      <c r="GU104" s="226"/>
      <c r="GV104" s="226"/>
      <c r="GW104" s="226"/>
      <c r="GX104" s="226"/>
      <c r="GY104" s="226"/>
      <c r="GZ104" s="226"/>
      <c r="HA104" s="226"/>
      <c r="HB104" s="226"/>
      <c r="HC104" s="226"/>
      <c r="HD104" s="226"/>
      <c r="HE104" s="236">
        <f t="shared" si="21"/>
        <v>8</v>
      </c>
      <c r="HF104" s="226"/>
      <c r="HG104" s="226"/>
      <c r="HH104" s="226"/>
      <c r="HI104" s="226"/>
      <c r="HJ104" s="226"/>
      <c r="HK104" s="226"/>
      <c r="HL104" s="226"/>
      <c r="HM104" s="226"/>
      <c r="HN104" s="226"/>
      <c r="HO104" s="226"/>
      <c r="HP104" s="226"/>
      <c r="HQ104" s="226"/>
      <c r="HR104" s="226"/>
      <c r="HS104" s="226"/>
      <c r="HT104" s="226"/>
      <c r="HU104" s="226"/>
      <c r="HV104" s="226"/>
      <c r="HW104" s="226"/>
      <c r="HX104" s="226"/>
      <c r="HY104" s="226"/>
      <c r="HZ104" s="236">
        <f t="shared" si="22"/>
        <v>8</v>
      </c>
      <c r="IA104" s="226"/>
      <c r="IB104" s="226"/>
      <c r="IC104" s="226"/>
      <c r="ID104" s="226"/>
      <c r="IE104" s="226"/>
      <c r="IF104" s="226"/>
      <c r="IG104" s="226"/>
      <c r="IH104" s="226"/>
      <c r="II104" s="226"/>
      <c r="IJ104" s="226"/>
      <c r="IK104" s="226"/>
      <c r="IL104" s="226"/>
      <c r="IM104" s="226"/>
      <c r="IN104" s="226"/>
      <c r="IO104" s="226"/>
      <c r="IP104" s="226"/>
      <c r="IQ104" s="226"/>
      <c r="IR104" s="226"/>
      <c r="IS104" s="226"/>
      <c r="IT104" s="226"/>
      <c r="IU104" s="226"/>
    </row>
    <row r="105" spans="1:255" ht="15.75" customHeight="1" hidden="1">
      <c r="A105" s="204"/>
      <c r="B105" s="205"/>
      <c r="C105" s="206">
        <f t="shared" si="11"/>
        <v>8</v>
      </c>
      <c r="D105" s="197"/>
      <c r="E105" s="197"/>
      <c r="F105" s="197"/>
      <c r="G105" s="197"/>
      <c r="H105" s="197"/>
      <c r="I105" s="197"/>
      <c r="J105" s="197"/>
      <c r="K105" s="197"/>
      <c r="L105" s="197"/>
      <c r="M105" s="197"/>
      <c r="N105" s="197"/>
      <c r="O105" s="197"/>
      <c r="P105" s="226"/>
      <c r="Q105" s="226"/>
      <c r="R105" s="226"/>
      <c r="S105" s="226"/>
      <c r="T105" s="226"/>
      <c r="U105" s="226"/>
      <c r="V105" s="226"/>
      <c r="W105" s="226"/>
      <c r="X105" s="236">
        <f t="shared" si="12"/>
        <v>8</v>
      </c>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36">
        <f t="shared" si="13"/>
        <v>8</v>
      </c>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36">
        <f t="shared" si="14"/>
        <v>8</v>
      </c>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36">
        <f t="shared" si="15"/>
        <v>8</v>
      </c>
      <c r="CJ105" s="226"/>
      <c r="CK105" s="226"/>
      <c r="CL105" s="197"/>
      <c r="CM105" s="237"/>
      <c r="CN105" s="237"/>
      <c r="CO105" s="237"/>
      <c r="CP105" s="237"/>
      <c r="CQ105" s="237"/>
      <c r="CR105" s="237"/>
      <c r="CS105" s="237"/>
      <c r="CT105" s="237"/>
      <c r="CU105" s="237"/>
      <c r="CV105" s="237"/>
      <c r="CW105" s="237"/>
      <c r="CX105" s="237"/>
      <c r="CY105" s="237"/>
      <c r="CZ105" s="237"/>
      <c r="DA105" s="237"/>
      <c r="DB105" s="237"/>
      <c r="DC105" s="237"/>
      <c r="DD105" s="51">
        <f t="shared" si="16"/>
        <v>8</v>
      </c>
      <c r="DE105" s="237"/>
      <c r="DF105" s="237"/>
      <c r="DG105" s="237"/>
      <c r="DH105" s="226"/>
      <c r="DI105" s="226"/>
      <c r="DJ105" s="226"/>
      <c r="DK105" s="226"/>
      <c r="DL105" s="226"/>
      <c r="DM105" s="226"/>
      <c r="DN105" s="226"/>
      <c r="DO105" s="226"/>
      <c r="DP105" s="226"/>
      <c r="DQ105" s="226"/>
      <c r="DR105" s="226"/>
      <c r="DS105" s="226"/>
      <c r="DT105" s="226"/>
      <c r="DU105" s="226"/>
      <c r="DV105" s="226"/>
      <c r="DW105" s="226"/>
      <c r="DX105" s="226"/>
      <c r="DY105" s="236">
        <f t="shared" si="17"/>
        <v>8</v>
      </c>
      <c r="DZ105" s="226"/>
      <c r="EA105" s="226"/>
      <c r="EB105" s="226"/>
      <c r="EC105" s="226"/>
      <c r="ED105" s="226"/>
      <c r="EE105" s="226"/>
      <c r="EF105" s="226"/>
      <c r="EG105" s="226"/>
      <c r="EH105" s="226"/>
      <c r="EI105" s="226"/>
      <c r="EJ105" s="226"/>
      <c r="EK105" s="226"/>
      <c r="EL105" s="226"/>
      <c r="EM105" s="226"/>
      <c r="EN105" s="226"/>
      <c r="EO105" s="226"/>
      <c r="EP105" s="226"/>
      <c r="EQ105" s="226"/>
      <c r="ER105" s="226"/>
      <c r="ES105" s="226"/>
      <c r="ET105" s="236">
        <f t="shared" si="18"/>
        <v>8</v>
      </c>
      <c r="EU105" s="226"/>
      <c r="EV105" s="226"/>
      <c r="EW105" s="226"/>
      <c r="EX105" s="226"/>
      <c r="EY105" s="226"/>
      <c r="EZ105" s="226"/>
      <c r="FA105" s="226"/>
      <c r="FB105" s="226"/>
      <c r="FC105" s="226"/>
      <c r="FD105" s="226"/>
      <c r="FE105" s="226"/>
      <c r="FF105" s="226"/>
      <c r="FG105" s="226"/>
      <c r="FH105" s="226"/>
      <c r="FI105" s="226"/>
      <c r="FJ105" s="226"/>
      <c r="FK105" s="226"/>
      <c r="FL105" s="226"/>
      <c r="FM105" s="226"/>
      <c r="FN105" s="226"/>
      <c r="FO105" s="236">
        <f t="shared" si="19"/>
        <v>8</v>
      </c>
      <c r="FP105" s="226"/>
      <c r="FQ105" s="226"/>
      <c r="FR105" s="226"/>
      <c r="FS105" s="226"/>
      <c r="FT105" s="226"/>
      <c r="FU105" s="226"/>
      <c r="FV105" s="226"/>
      <c r="FW105" s="226"/>
      <c r="FX105" s="226"/>
      <c r="FY105" s="226"/>
      <c r="FZ105" s="226"/>
      <c r="GA105" s="226"/>
      <c r="GB105" s="226"/>
      <c r="GC105" s="226"/>
      <c r="GD105" s="226"/>
      <c r="GE105" s="226"/>
      <c r="GF105" s="226"/>
      <c r="GG105" s="226"/>
      <c r="GH105" s="226"/>
      <c r="GI105" s="226"/>
      <c r="GJ105" s="236">
        <f t="shared" si="20"/>
        <v>8</v>
      </c>
      <c r="GK105" s="226"/>
      <c r="GL105" s="226"/>
      <c r="GM105" s="226"/>
      <c r="GN105" s="226"/>
      <c r="GO105" s="226"/>
      <c r="GP105" s="226"/>
      <c r="GQ105" s="226"/>
      <c r="GR105" s="226"/>
      <c r="GS105" s="226"/>
      <c r="GT105" s="226"/>
      <c r="GU105" s="226"/>
      <c r="GV105" s="226"/>
      <c r="GW105" s="226"/>
      <c r="GX105" s="226"/>
      <c r="GY105" s="226"/>
      <c r="GZ105" s="226"/>
      <c r="HA105" s="226"/>
      <c r="HB105" s="226"/>
      <c r="HC105" s="226"/>
      <c r="HD105" s="226"/>
      <c r="HE105" s="236">
        <f t="shared" si="21"/>
        <v>8</v>
      </c>
      <c r="HF105" s="226"/>
      <c r="HG105" s="226"/>
      <c r="HH105" s="226"/>
      <c r="HI105" s="226"/>
      <c r="HJ105" s="226"/>
      <c r="HK105" s="226"/>
      <c r="HL105" s="226"/>
      <c r="HM105" s="226"/>
      <c r="HN105" s="226"/>
      <c r="HO105" s="226"/>
      <c r="HP105" s="226"/>
      <c r="HQ105" s="226"/>
      <c r="HR105" s="226"/>
      <c r="HS105" s="226"/>
      <c r="HT105" s="226"/>
      <c r="HU105" s="226"/>
      <c r="HV105" s="226"/>
      <c r="HW105" s="226"/>
      <c r="HX105" s="226"/>
      <c r="HY105" s="226"/>
      <c r="HZ105" s="236">
        <f t="shared" si="22"/>
        <v>8</v>
      </c>
      <c r="IA105" s="226"/>
      <c r="IB105" s="226"/>
      <c r="IC105" s="226"/>
      <c r="ID105" s="226"/>
      <c r="IE105" s="226"/>
      <c r="IF105" s="226"/>
      <c r="IG105" s="226"/>
      <c r="IH105" s="226"/>
      <c r="II105" s="226"/>
      <c r="IJ105" s="226"/>
      <c r="IK105" s="226"/>
      <c r="IL105" s="226"/>
      <c r="IM105" s="226"/>
      <c r="IN105" s="226"/>
      <c r="IO105" s="226"/>
      <c r="IP105" s="226"/>
      <c r="IQ105" s="226"/>
      <c r="IR105" s="226"/>
      <c r="IS105" s="226"/>
      <c r="IT105" s="226"/>
      <c r="IU105" s="226"/>
    </row>
    <row r="106" spans="1:255" ht="15.75" customHeight="1" hidden="1">
      <c r="A106" s="204"/>
      <c r="B106" s="205"/>
      <c r="C106" s="206">
        <f t="shared" si="11"/>
        <v>8</v>
      </c>
      <c r="D106" s="197"/>
      <c r="E106" s="197"/>
      <c r="F106" s="197"/>
      <c r="G106" s="197"/>
      <c r="H106" s="197"/>
      <c r="I106" s="197"/>
      <c r="J106" s="197"/>
      <c r="K106" s="197"/>
      <c r="L106" s="197"/>
      <c r="M106" s="197"/>
      <c r="N106" s="197"/>
      <c r="O106" s="197"/>
      <c r="P106" s="226"/>
      <c r="Q106" s="226"/>
      <c r="R106" s="226"/>
      <c r="S106" s="226"/>
      <c r="T106" s="226"/>
      <c r="U106" s="226"/>
      <c r="V106" s="226"/>
      <c r="W106" s="226"/>
      <c r="X106" s="236">
        <f t="shared" si="12"/>
        <v>8</v>
      </c>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36">
        <f t="shared" si="13"/>
        <v>8</v>
      </c>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36">
        <f t="shared" si="14"/>
        <v>8</v>
      </c>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36">
        <f t="shared" si="15"/>
        <v>8</v>
      </c>
      <c r="CJ106" s="226"/>
      <c r="CK106" s="226"/>
      <c r="CL106" s="197"/>
      <c r="CM106" s="237"/>
      <c r="CN106" s="237"/>
      <c r="CO106" s="237"/>
      <c r="CP106" s="237"/>
      <c r="CQ106" s="237"/>
      <c r="CR106" s="237"/>
      <c r="CS106" s="237"/>
      <c r="CT106" s="237"/>
      <c r="CU106" s="237"/>
      <c r="CV106" s="237"/>
      <c r="CW106" s="237"/>
      <c r="CX106" s="237"/>
      <c r="CY106" s="237"/>
      <c r="CZ106" s="237"/>
      <c r="DA106" s="237"/>
      <c r="DB106" s="237"/>
      <c r="DC106" s="237"/>
      <c r="DD106" s="51">
        <f t="shared" si="16"/>
        <v>8</v>
      </c>
      <c r="DE106" s="237"/>
      <c r="DF106" s="237"/>
      <c r="DG106" s="237"/>
      <c r="DH106" s="226"/>
      <c r="DI106" s="226"/>
      <c r="DJ106" s="226"/>
      <c r="DK106" s="226"/>
      <c r="DL106" s="226"/>
      <c r="DM106" s="226"/>
      <c r="DN106" s="226"/>
      <c r="DO106" s="226"/>
      <c r="DP106" s="226"/>
      <c r="DQ106" s="226"/>
      <c r="DR106" s="226"/>
      <c r="DS106" s="226"/>
      <c r="DT106" s="226"/>
      <c r="DU106" s="226"/>
      <c r="DV106" s="226"/>
      <c r="DW106" s="226"/>
      <c r="DX106" s="226"/>
      <c r="DY106" s="236">
        <f t="shared" si="17"/>
        <v>8</v>
      </c>
      <c r="DZ106" s="226"/>
      <c r="EA106" s="226"/>
      <c r="EB106" s="226"/>
      <c r="EC106" s="226"/>
      <c r="ED106" s="226"/>
      <c r="EE106" s="226"/>
      <c r="EF106" s="226"/>
      <c r="EG106" s="226"/>
      <c r="EH106" s="226"/>
      <c r="EI106" s="226"/>
      <c r="EJ106" s="226"/>
      <c r="EK106" s="226"/>
      <c r="EL106" s="226"/>
      <c r="EM106" s="226"/>
      <c r="EN106" s="226"/>
      <c r="EO106" s="226"/>
      <c r="EP106" s="226"/>
      <c r="EQ106" s="226"/>
      <c r="ER106" s="226"/>
      <c r="ES106" s="226"/>
      <c r="ET106" s="236">
        <f t="shared" si="18"/>
        <v>8</v>
      </c>
      <c r="EU106" s="226"/>
      <c r="EV106" s="226"/>
      <c r="EW106" s="226"/>
      <c r="EX106" s="226"/>
      <c r="EY106" s="226"/>
      <c r="EZ106" s="226"/>
      <c r="FA106" s="226"/>
      <c r="FB106" s="226"/>
      <c r="FC106" s="226"/>
      <c r="FD106" s="226"/>
      <c r="FE106" s="226"/>
      <c r="FF106" s="226"/>
      <c r="FG106" s="226"/>
      <c r="FH106" s="226"/>
      <c r="FI106" s="226"/>
      <c r="FJ106" s="226"/>
      <c r="FK106" s="226"/>
      <c r="FL106" s="226"/>
      <c r="FM106" s="226"/>
      <c r="FN106" s="226"/>
      <c r="FO106" s="236">
        <f t="shared" si="19"/>
        <v>8</v>
      </c>
      <c r="FP106" s="226"/>
      <c r="FQ106" s="226"/>
      <c r="FR106" s="226"/>
      <c r="FS106" s="226"/>
      <c r="FT106" s="226"/>
      <c r="FU106" s="226"/>
      <c r="FV106" s="226"/>
      <c r="FW106" s="226"/>
      <c r="FX106" s="226"/>
      <c r="FY106" s="226"/>
      <c r="FZ106" s="226"/>
      <c r="GA106" s="226"/>
      <c r="GB106" s="226"/>
      <c r="GC106" s="226"/>
      <c r="GD106" s="226"/>
      <c r="GE106" s="226"/>
      <c r="GF106" s="226"/>
      <c r="GG106" s="226"/>
      <c r="GH106" s="226"/>
      <c r="GI106" s="226"/>
      <c r="GJ106" s="236">
        <f t="shared" si="20"/>
        <v>8</v>
      </c>
      <c r="GK106" s="226"/>
      <c r="GL106" s="226"/>
      <c r="GM106" s="226"/>
      <c r="GN106" s="226"/>
      <c r="GO106" s="226"/>
      <c r="GP106" s="226"/>
      <c r="GQ106" s="226"/>
      <c r="GR106" s="226"/>
      <c r="GS106" s="226"/>
      <c r="GT106" s="226"/>
      <c r="GU106" s="226"/>
      <c r="GV106" s="226"/>
      <c r="GW106" s="226"/>
      <c r="GX106" s="226"/>
      <c r="GY106" s="226"/>
      <c r="GZ106" s="226"/>
      <c r="HA106" s="226"/>
      <c r="HB106" s="226"/>
      <c r="HC106" s="226"/>
      <c r="HD106" s="226"/>
      <c r="HE106" s="236">
        <f t="shared" si="21"/>
        <v>8</v>
      </c>
      <c r="HF106" s="226"/>
      <c r="HG106" s="226"/>
      <c r="HH106" s="226"/>
      <c r="HI106" s="226"/>
      <c r="HJ106" s="226"/>
      <c r="HK106" s="226"/>
      <c r="HL106" s="226"/>
      <c r="HM106" s="226"/>
      <c r="HN106" s="226"/>
      <c r="HO106" s="226"/>
      <c r="HP106" s="226"/>
      <c r="HQ106" s="226"/>
      <c r="HR106" s="226"/>
      <c r="HS106" s="226"/>
      <c r="HT106" s="226"/>
      <c r="HU106" s="226"/>
      <c r="HV106" s="226"/>
      <c r="HW106" s="226"/>
      <c r="HX106" s="226"/>
      <c r="HY106" s="226"/>
      <c r="HZ106" s="236">
        <f t="shared" si="22"/>
        <v>8</v>
      </c>
      <c r="IA106" s="226"/>
      <c r="IB106" s="226"/>
      <c r="IC106" s="226"/>
      <c r="ID106" s="226"/>
      <c r="IE106" s="226"/>
      <c r="IF106" s="226"/>
      <c r="IG106" s="226"/>
      <c r="IH106" s="226"/>
      <c r="II106" s="226"/>
      <c r="IJ106" s="226"/>
      <c r="IK106" s="226"/>
      <c r="IL106" s="226"/>
      <c r="IM106" s="226"/>
      <c r="IN106" s="226"/>
      <c r="IO106" s="226"/>
      <c r="IP106" s="226"/>
      <c r="IQ106" s="226"/>
      <c r="IR106" s="226"/>
      <c r="IS106" s="226"/>
      <c r="IT106" s="226"/>
      <c r="IU106" s="226"/>
    </row>
    <row r="107" spans="1:255" ht="15.75" customHeight="1" hidden="1">
      <c r="A107" s="204"/>
      <c r="B107" s="205"/>
      <c r="C107" s="206">
        <f t="shared" si="11"/>
        <v>8</v>
      </c>
      <c r="D107" s="197"/>
      <c r="E107" s="197"/>
      <c r="F107" s="197"/>
      <c r="G107" s="197"/>
      <c r="H107" s="197"/>
      <c r="I107" s="197"/>
      <c r="J107" s="197"/>
      <c r="K107" s="197"/>
      <c r="L107" s="197"/>
      <c r="M107" s="197"/>
      <c r="N107" s="197"/>
      <c r="O107" s="197"/>
      <c r="P107" s="226"/>
      <c r="Q107" s="226"/>
      <c r="R107" s="226"/>
      <c r="S107" s="226"/>
      <c r="T107" s="226"/>
      <c r="U107" s="226"/>
      <c r="V107" s="226"/>
      <c r="W107" s="226"/>
      <c r="X107" s="236">
        <f t="shared" si="12"/>
        <v>8</v>
      </c>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36">
        <f t="shared" si="13"/>
        <v>8</v>
      </c>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36">
        <f t="shared" si="14"/>
        <v>8</v>
      </c>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36">
        <f t="shared" si="15"/>
        <v>8</v>
      </c>
      <c r="CJ107" s="226"/>
      <c r="CK107" s="226"/>
      <c r="CL107" s="197"/>
      <c r="CM107" s="237"/>
      <c r="CN107" s="237"/>
      <c r="CO107" s="237"/>
      <c r="CP107" s="237"/>
      <c r="CQ107" s="237"/>
      <c r="CR107" s="237"/>
      <c r="CS107" s="237"/>
      <c r="CT107" s="237"/>
      <c r="CU107" s="237"/>
      <c r="CV107" s="237"/>
      <c r="CW107" s="237"/>
      <c r="CX107" s="237"/>
      <c r="CY107" s="237"/>
      <c r="CZ107" s="237"/>
      <c r="DA107" s="237"/>
      <c r="DB107" s="237"/>
      <c r="DC107" s="237"/>
      <c r="DD107" s="51">
        <f t="shared" si="16"/>
        <v>8</v>
      </c>
      <c r="DE107" s="237"/>
      <c r="DF107" s="237"/>
      <c r="DG107" s="237"/>
      <c r="DH107" s="226"/>
      <c r="DI107" s="226"/>
      <c r="DJ107" s="226"/>
      <c r="DK107" s="226"/>
      <c r="DL107" s="226"/>
      <c r="DM107" s="226"/>
      <c r="DN107" s="226"/>
      <c r="DO107" s="226"/>
      <c r="DP107" s="226"/>
      <c r="DQ107" s="226"/>
      <c r="DR107" s="226"/>
      <c r="DS107" s="226"/>
      <c r="DT107" s="226"/>
      <c r="DU107" s="226"/>
      <c r="DV107" s="226"/>
      <c r="DW107" s="226"/>
      <c r="DX107" s="226"/>
      <c r="DY107" s="236">
        <f t="shared" si="17"/>
        <v>8</v>
      </c>
      <c r="DZ107" s="226"/>
      <c r="EA107" s="226"/>
      <c r="EB107" s="226"/>
      <c r="EC107" s="226"/>
      <c r="ED107" s="226"/>
      <c r="EE107" s="226"/>
      <c r="EF107" s="226"/>
      <c r="EG107" s="226"/>
      <c r="EH107" s="226"/>
      <c r="EI107" s="226"/>
      <c r="EJ107" s="226"/>
      <c r="EK107" s="226"/>
      <c r="EL107" s="226"/>
      <c r="EM107" s="226"/>
      <c r="EN107" s="226"/>
      <c r="EO107" s="226"/>
      <c r="EP107" s="226"/>
      <c r="EQ107" s="226"/>
      <c r="ER107" s="226"/>
      <c r="ES107" s="226"/>
      <c r="ET107" s="236">
        <f t="shared" si="18"/>
        <v>8</v>
      </c>
      <c r="EU107" s="226"/>
      <c r="EV107" s="226"/>
      <c r="EW107" s="226"/>
      <c r="EX107" s="226"/>
      <c r="EY107" s="226"/>
      <c r="EZ107" s="226"/>
      <c r="FA107" s="226"/>
      <c r="FB107" s="226"/>
      <c r="FC107" s="226"/>
      <c r="FD107" s="226"/>
      <c r="FE107" s="226"/>
      <c r="FF107" s="226"/>
      <c r="FG107" s="226"/>
      <c r="FH107" s="226"/>
      <c r="FI107" s="226"/>
      <c r="FJ107" s="226"/>
      <c r="FK107" s="226"/>
      <c r="FL107" s="226"/>
      <c r="FM107" s="226"/>
      <c r="FN107" s="226"/>
      <c r="FO107" s="236">
        <f t="shared" si="19"/>
        <v>8</v>
      </c>
      <c r="FP107" s="226"/>
      <c r="FQ107" s="226"/>
      <c r="FR107" s="226"/>
      <c r="FS107" s="226"/>
      <c r="FT107" s="226"/>
      <c r="FU107" s="226"/>
      <c r="FV107" s="226"/>
      <c r="FW107" s="226"/>
      <c r="FX107" s="226"/>
      <c r="FY107" s="226"/>
      <c r="FZ107" s="226"/>
      <c r="GA107" s="226"/>
      <c r="GB107" s="226"/>
      <c r="GC107" s="226"/>
      <c r="GD107" s="226"/>
      <c r="GE107" s="226"/>
      <c r="GF107" s="226"/>
      <c r="GG107" s="226"/>
      <c r="GH107" s="226"/>
      <c r="GI107" s="226"/>
      <c r="GJ107" s="236">
        <f t="shared" si="20"/>
        <v>8</v>
      </c>
      <c r="GK107" s="226"/>
      <c r="GL107" s="226"/>
      <c r="GM107" s="226"/>
      <c r="GN107" s="226"/>
      <c r="GO107" s="226"/>
      <c r="GP107" s="226"/>
      <c r="GQ107" s="226"/>
      <c r="GR107" s="226"/>
      <c r="GS107" s="226"/>
      <c r="GT107" s="226"/>
      <c r="GU107" s="226"/>
      <c r="GV107" s="226"/>
      <c r="GW107" s="226"/>
      <c r="GX107" s="226"/>
      <c r="GY107" s="226"/>
      <c r="GZ107" s="226"/>
      <c r="HA107" s="226"/>
      <c r="HB107" s="226"/>
      <c r="HC107" s="226"/>
      <c r="HD107" s="226"/>
      <c r="HE107" s="236">
        <f t="shared" si="21"/>
        <v>8</v>
      </c>
      <c r="HF107" s="226"/>
      <c r="HG107" s="226"/>
      <c r="HH107" s="226"/>
      <c r="HI107" s="226"/>
      <c r="HJ107" s="226"/>
      <c r="HK107" s="226"/>
      <c r="HL107" s="226"/>
      <c r="HM107" s="226"/>
      <c r="HN107" s="226"/>
      <c r="HO107" s="226"/>
      <c r="HP107" s="226"/>
      <c r="HQ107" s="226"/>
      <c r="HR107" s="226"/>
      <c r="HS107" s="226"/>
      <c r="HT107" s="226"/>
      <c r="HU107" s="226"/>
      <c r="HV107" s="226"/>
      <c r="HW107" s="226"/>
      <c r="HX107" s="226"/>
      <c r="HY107" s="226"/>
      <c r="HZ107" s="236">
        <f t="shared" si="22"/>
        <v>8</v>
      </c>
      <c r="IA107" s="226"/>
      <c r="IB107" s="226"/>
      <c r="IC107" s="226"/>
      <c r="ID107" s="226"/>
      <c r="IE107" s="226"/>
      <c r="IF107" s="226"/>
      <c r="IG107" s="226"/>
      <c r="IH107" s="226"/>
      <c r="II107" s="226"/>
      <c r="IJ107" s="226"/>
      <c r="IK107" s="226"/>
      <c r="IL107" s="226"/>
      <c r="IM107" s="226"/>
      <c r="IN107" s="226"/>
      <c r="IO107" s="226"/>
      <c r="IP107" s="226"/>
      <c r="IQ107" s="226"/>
      <c r="IR107" s="226"/>
      <c r="IS107" s="226"/>
      <c r="IT107" s="226"/>
      <c r="IU107" s="226"/>
    </row>
    <row r="108" spans="1:255" ht="15.75" customHeight="1" hidden="1">
      <c r="A108" s="204"/>
      <c r="B108" s="205"/>
      <c r="C108" s="206">
        <f t="shared" si="11"/>
        <v>6</v>
      </c>
      <c r="D108" s="197"/>
      <c r="E108" s="197"/>
      <c r="F108" s="197"/>
      <c r="G108" s="197"/>
      <c r="H108" s="197"/>
      <c r="I108" s="197"/>
      <c r="J108" s="197"/>
      <c r="K108" s="197"/>
      <c r="L108" s="197"/>
      <c r="M108" s="197"/>
      <c r="N108" s="197"/>
      <c r="O108" s="197"/>
      <c r="P108" s="226"/>
      <c r="Q108" s="226"/>
      <c r="R108" s="226"/>
      <c r="S108" s="226"/>
      <c r="T108" s="226"/>
      <c r="U108" s="226"/>
      <c r="V108" s="226"/>
      <c r="W108" s="226"/>
      <c r="X108" s="236">
        <f t="shared" si="12"/>
        <v>6</v>
      </c>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36">
        <f t="shared" si="13"/>
        <v>6</v>
      </c>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36">
        <f t="shared" si="14"/>
        <v>6</v>
      </c>
      <c r="BO108" s="226"/>
      <c r="BP108" s="226"/>
      <c r="BQ108" s="226"/>
      <c r="BR108" s="226"/>
      <c r="BS108" s="226"/>
      <c r="BT108" s="226"/>
      <c r="BU108" s="226"/>
      <c r="BV108" s="226"/>
      <c r="BW108" s="226"/>
      <c r="BX108" s="226"/>
      <c r="BY108" s="226"/>
      <c r="BZ108" s="226"/>
      <c r="CA108" s="226"/>
      <c r="CB108" s="226"/>
      <c r="CC108" s="226"/>
      <c r="CD108" s="226"/>
      <c r="CE108" s="226"/>
      <c r="CF108" s="226"/>
      <c r="CG108" s="226"/>
      <c r="CH108" s="226"/>
      <c r="CI108" s="236">
        <f t="shared" si="15"/>
        <v>6</v>
      </c>
      <c r="CJ108" s="226"/>
      <c r="CK108" s="226"/>
      <c r="CL108" s="197"/>
      <c r="CM108" s="237"/>
      <c r="CN108" s="237"/>
      <c r="CO108" s="237"/>
      <c r="CP108" s="237"/>
      <c r="CQ108" s="237"/>
      <c r="CR108" s="237"/>
      <c r="CS108" s="237"/>
      <c r="CT108" s="237"/>
      <c r="CU108" s="237"/>
      <c r="CV108" s="237"/>
      <c r="CW108" s="237"/>
      <c r="CX108" s="237"/>
      <c r="CY108" s="237"/>
      <c r="CZ108" s="237"/>
      <c r="DA108" s="237"/>
      <c r="DB108" s="237"/>
      <c r="DC108" s="237"/>
      <c r="DD108" s="51">
        <f t="shared" si="16"/>
        <v>6</v>
      </c>
      <c r="DE108" s="237"/>
      <c r="DF108" s="237"/>
      <c r="DG108" s="237"/>
      <c r="DH108" s="226"/>
      <c r="DI108" s="226"/>
      <c r="DJ108" s="226"/>
      <c r="DK108" s="226"/>
      <c r="DL108" s="226"/>
      <c r="DM108" s="226"/>
      <c r="DN108" s="226"/>
      <c r="DO108" s="226"/>
      <c r="DP108" s="226"/>
      <c r="DQ108" s="226"/>
      <c r="DR108" s="226"/>
      <c r="DS108" s="226"/>
      <c r="DT108" s="226"/>
      <c r="DU108" s="226"/>
      <c r="DV108" s="226"/>
      <c r="DW108" s="226"/>
      <c r="DX108" s="226"/>
      <c r="DY108" s="236">
        <f t="shared" si="17"/>
        <v>6</v>
      </c>
      <c r="DZ108" s="226"/>
      <c r="EA108" s="226"/>
      <c r="EB108" s="226"/>
      <c r="EC108" s="226"/>
      <c r="ED108" s="226"/>
      <c r="EE108" s="226"/>
      <c r="EF108" s="226"/>
      <c r="EG108" s="226"/>
      <c r="EH108" s="226"/>
      <c r="EI108" s="226"/>
      <c r="EJ108" s="226"/>
      <c r="EK108" s="226"/>
      <c r="EL108" s="226"/>
      <c r="EM108" s="226"/>
      <c r="EN108" s="226"/>
      <c r="EO108" s="226"/>
      <c r="EP108" s="226"/>
      <c r="EQ108" s="226"/>
      <c r="ER108" s="226"/>
      <c r="ES108" s="226"/>
      <c r="ET108" s="236">
        <f t="shared" si="18"/>
        <v>6</v>
      </c>
      <c r="EU108" s="226"/>
      <c r="EV108" s="226"/>
      <c r="EW108" s="226"/>
      <c r="EX108" s="226"/>
      <c r="EY108" s="226"/>
      <c r="EZ108" s="226"/>
      <c r="FA108" s="226"/>
      <c r="FB108" s="226"/>
      <c r="FC108" s="226"/>
      <c r="FD108" s="226"/>
      <c r="FE108" s="226"/>
      <c r="FF108" s="226"/>
      <c r="FG108" s="226"/>
      <c r="FH108" s="226"/>
      <c r="FI108" s="226"/>
      <c r="FJ108" s="226"/>
      <c r="FK108" s="226"/>
      <c r="FL108" s="226"/>
      <c r="FM108" s="226"/>
      <c r="FN108" s="226"/>
      <c r="FO108" s="236">
        <f t="shared" si="19"/>
        <v>6</v>
      </c>
      <c r="FP108" s="226"/>
      <c r="FQ108" s="226"/>
      <c r="FR108" s="226"/>
      <c r="FS108" s="226"/>
      <c r="FT108" s="226"/>
      <c r="FU108" s="226"/>
      <c r="FV108" s="226"/>
      <c r="FW108" s="226"/>
      <c r="FX108" s="226"/>
      <c r="FY108" s="226"/>
      <c r="FZ108" s="226"/>
      <c r="GA108" s="226"/>
      <c r="GB108" s="226"/>
      <c r="GC108" s="226"/>
      <c r="GD108" s="226"/>
      <c r="GE108" s="226"/>
      <c r="GF108" s="226"/>
      <c r="GG108" s="226"/>
      <c r="GH108" s="226"/>
      <c r="GI108" s="226"/>
      <c r="GJ108" s="236">
        <f t="shared" si="20"/>
        <v>6</v>
      </c>
      <c r="GK108" s="226"/>
      <c r="GL108" s="226"/>
      <c r="GM108" s="226"/>
      <c r="GN108" s="226"/>
      <c r="GO108" s="226"/>
      <c r="GP108" s="226"/>
      <c r="GQ108" s="226"/>
      <c r="GR108" s="226"/>
      <c r="GS108" s="226"/>
      <c r="GT108" s="226"/>
      <c r="GU108" s="226"/>
      <c r="GV108" s="226"/>
      <c r="GW108" s="226"/>
      <c r="GX108" s="226"/>
      <c r="GY108" s="226"/>
      <c r="GZ108" s="226"/>
      <c r="HA108" s="226"/>
      <c r="HB108" s="226"/>
      <c r="HC108" s="226"/>
      <c r="HD108" s="226"/>
      <c r="HE108" s="236">
        <f t="shared" si="21"/>
        <v>6</v>
      </c>
      <c r="HF108" s="226"/>
      <c r="HG108" s="226"/>
      <c r="HH108" s="226"/>
      <c r="HI108" s="226"/>
      <c r="HJ108" s="226"/>
      <c r="HK108" s="226"/>
      <c r="HL108" s="226"/>
      <c r="HM108" s="226"/>
      <c r="HN108" s="226"/>
      <c r="HO108" s="226"/>
      <c r="HP108" s="226"/>
      <c r="HQ108" s="226"/>
      <c r="HR108" s="226"/>
      <c r="HS108" s="226"/>
      <c r="HT108" s="226"/>
      <c r="HU108" s="226"/>
      <c r="HV108" s="226"/>
      <c r="HW108" s="226"/>
      <c r="HX108" s="226"/>
      <c r="HY108" s="226"/>
      <c r="HZ108" s="236">
        <f t="shared" si="22"/>
        <v>6</v>
      </c>
      <c r="IA108" s="226"/>
      <c r="IB108" s="226"/>
      <c r="IC108" s="226"/>
      <c r="ID108" s="226"/>
      <c r="IE108" s="226"/>
      <c r="IF108" s="226"/>
      <c r="IG108" s="226"/>
      <c r="IH108" s="226"/>
      <c r="II108" s="226"/>
      <c r="IJ108" s="226"/>
      <c r="IK108" s="226"/>
      <c r="IL108" s="226"/>
      <c r="IM108" s="226"/>
      <c r="IN108" s="226"/>
      <c r="IO108" s="226"/>
      <c r="IP108" s="226"/>
      <c r="IQ108" s="226"/>
      <c r="IR108" s="226"/>
      <c r="IS108" s="226"/>
      <c r="IT108" s="226"/>
      <c r="IU108" s="226"/>
    </row>
    <row r="109" spans="1:255" ht="15.75" customHeight="1" hidden="1">
      <c r="A109" s="204"/>
      <c r="B109" s="205"/>
      <c r="C109" s="206">
        <f t="shared" si="11"/>
        <v>0</v>
      </c>
      <c r="D109" s="197"/>
      <c r="E109" s="197"/>
      <c r="F109" s="197"/>
      <c r="G109" s="197"/>
      <c r="H109" s="197"/>
      <c r="I109" s="197"/>
      <c r="J109" s="197"/>
      <c r="K109" s="197"/>
      <c r="L109" s="197"/>
      <c r="M109" s="197"/>
      <c r="N109" s="197"/>
      <c r="O109" s="197"/>
      <c r="P109" s="226"/>
      <c r="Q109" s="226"/>
      <c r="R109" s="226"/>
      <c r="S109" s="226"/>
      <c r="T109" s="226"/>
      <c r="U109" s="226"/>
      <c r="V109" s="226"/>
      <c r="W109" s="226"/>
      <c r="X109" s="236">
        <f t="shared" si="12"/>
        <v>0</v>
      </c>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36">
        <f t="shared" si="13"/>
        <v>0</v>
      </c>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36">
        <f t="shared" si="14"/>
        <v>0</v>
      </c>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36">
        <f t="shared" si="15"/>
        <v>0</v>
      </c>
      <c r="CJ109" s="226"/>
      <c r="CK109" s="226"/>
      <c r="CL109" s="197"/>
      <c r="CM109" s="237"/>
      <c r="CN109" s="237"/>
      <c r="CO109" s="237"/>
      <c r="CP109" s="237"/>
      <c r="CQ109" s="237"/>
      <c r="CR109" s="237"/>
      <c r="CS109" s="237"/>
      <c r="CT109" s="237"/>
      <c r="CU109" s="237"/>
      <c r="CV109" s="237"/>
      <c r="CW109" s="237"/>
      <c r="CX109" s="237"/>
      <c r="CY109" s="237"/>
      <c r="CZ109" s="237"/>
      <c r="DA109" s="237"/>
      <c r="DB109" s="237"/>
      <c r="DC109" s="237"/>
      <c r="DD109" s="51">
        <f t="shared" si="16"/>
        <v>0</v>
      </c>
      <c r="DE109" s="237"/>
      <c r="DF109" s="237"/>
      <c r="DG109" s="237"/>
      <c r="DH109" s="226"/>
      <c r="DI109" s="226"/>
      <c r="DJ109" s="226"/>
      <c r="DK109" s="226"/>
      <c r="DL109" s="226"/>
      <c r="DM109" s="226"/>
      <c r="DN109" s="226"/>
      <c r="DO109" s="226"/>
      <c r="DP109" s="226"/>
      <c r="DQ109" s="226"/>
      <c r="DR109" s="226"/>
      <c r="DS109" s="226"/>
      <c r="DT109" s="226"/>
      <c r="DU109" s="226"/>
      <c r="DV109" s="226"/>
      <c r="DW109" s="226"/>
      <c r="DX109" s="226"/>
      <c r="DY109" s="236">
        <f t="shared" si="17"/>
        <v>0</v>
      </c>
      <c r="DZ109" s="226"/>
      <c r="EA109" s="226"/>
      <c r="EB109" s="226"/>
      <c r="EC109" s="226"/>
      <c r="ED109" s="226"/>
      <c r="EE109" s="226"/>
      <c r="EF109" s="226"/>
      <c r="EG109" s="226"/>
      <c r="EH109" s="226"/>
      <c r="EI109" s="226"/>
      <c r="EJ109" s="226"/>
      <c r="EK109" s="226"/>
      <c r="EL109" s="226"/>
      <c r="EM109" s="226"/>
      <c r="EN109" s="226"/>
      <c r="EO109" s="226"/>
      <c r="EP109" s="226"/>
      <c r="EQ109" s="226"/>
      <c r="ER109" s="226"/>
      <c r="ES109" s="226"/>
      <c r="ET109" s="236">
        <f t="shared" si="18"/>
        <v>0</v>
      </c>
      <c r="EU109" s="226"/>
      <c r="EV109" s="226"/>
      <c r="EW109" s="226"/>
      <c r="EX109" s="226"/>
      <c r="EY109" s="226"/>
      <c r="EZ109" s="226"/>
      <c r="FA109" s="226"/>
      <c r="FB109" s="226"/>
      <c r="FC109" s="226"/>
      <c r="FD109" s="226"/>
      <c r="FE109" s="226"/>
      <c r="FF109" s="226"/>
      <c r="FG109" s="226"/>
      <c r="FH109" s="226"/>
      <c r="FI109" s="226"/>
      <c r="FJ109" s="226"/>
      <c r="FK109" s="226"/>
      <c r="FL109" s="226"/>
      <c r="FM109" s="226"/>
      <c r="FN109" s="226"/>
      <c r="FO109" s="236">
        <f t="shared" si="19"/>
        <v>0</v>
      </c>
      <c r="FP109" s="226"/>
      <c r="FQ109" s="226"/>
      <c r="FR109" s="226"/>
      <c r="FS109" s="226"/>
      <c r="FT109" s="226"/>
      <c r="FU109" s="226"/>
      <c r="FV109" s="226"/>
      <c r="FW109" s="226"/>
      <c r="FX109" s="226"/>
      <c r="FY109" s="226"/>
      <c r="FZ109" s="226"/>
      <c r="GA109" s="226"/>
      <c r="GB109" s="226"/>
      <c r="GC109" s="226"/>
      <c r="GD109" s="226"/>
      <c r="GE109" s="226"/>
      <c r="GF109" s="226"/>
      <c r="GG109" s="226"/>
      <c r="GH109" s="226"/>
      <c r="GI109" s="226"/>
      <c r="GJ109" s="236">
        <f t="shared" si="20"/>
        <v>0</v>
      </c>
      <c r="GK109" s="226"/>
      <c r="GL109" s="226"/>
      <c r="GM109" s="226"/>
      <c r="GN109" s="226"/>
      <c r="GO109" s="226"/>
      <c r="GP109" s="226"/>
      <c r="GQ109" s="226"/>
      <c r="GR109" s="226"/>
      <c r="GS109" s="226"/>
      <c r="GT109" s="226"/>
      <c r="GU109" s="226"/>
      <c r="GV109" s="226"/>
      <c r="GW109" s="226"/>
      <c r="GX109" s="226"/>
      <c r="GY109" s="226"/>
      <c r="GZ109" s="226"/>
      <c r="HA109" s="226"/>
      <c r="HB109" s="226"/>
      <c r="HC109" s="226"/>
      <c r="HD109" s="226"/>
      <c r="HE109" s="236">
        <f t="shared" si="21"/>
        <v>0</v>
      </c>
      <c r="HF109" s="226"/>
      <c r="HG109" s="226"/>
      <c r="HH109" s="226"/>
      <c r="HI109" s="226"/>
      <c r="HJ109" s="226"/>
      <c r="HK109" s="226"/>
      <c r="HL109" s="226"/>
      <c r="HM109" s="226"/>
      <c r="HN109" s="226"/>
      <c r="HO109" s="226"/>
      <c r="HP109" s="226"/>
      <c r="HQ109" s="226"/>
      <c r="HR109" s="226"/>
      <c r="HS109" s="226"/>
      <c r="HT109" s="226"/>
      <c r="HU109" s="226"/>
      <c r="HV109" s="226"/>
      <c r="HW109" s="226"/>
      <c r="HX109" s="226"/>
      <c r="HY109" s="226"/>
      <c r="HZ109" s="236">
        <f t="shared" si="22"/>
        <v>0</v>
      </c>
      <c r="IA109" s="226"/>
      <c r="IB109" s="226"/>
      <c r="IC109" s="226"/>
      <c r="ID109" s="226"/>
      <c r="IE109" s="226"/>
      <c r="IF109" s="226"/>
      <c r="IG109" s="226"/>
      <c r="IH109" s="226"/>
      <c r="II109" s="226"/>
      <c r="IJ109" s="226"/>
      <c r="IK109" s="226"/>
      <c r="IL109" s="226"/>
      <c r="IM109" s="226"/>
      <c r="IN109" s="226"/>
      <c r="IO109" s="226"/>
      <c r="IP109" s="226"/>
      <c r="IQ109" s="226"/>
      <c r="IR109" s="226"/>
      <c r="IS109" s="226"/>
      <c r="IT109" s="226"/>
      <c r="IU109" s="226"/>
    </row>
    <row r="110" spans="1:255" ht="15.75" customHeight="1" hidden="1">
      <c r="A110" s="204"/>
      <c r="B110" s="205"/>
      <c r="C110" s="206">
        <f t="shared" si="11"/>
        <v>0</v>
      </c>
      <c r="D110" s="197"/>
      <c r="E110" s="197"/>
      <c r="F110" s="197"/>
      <c r="G110" s="197"/>
      <c r="H110" s="197"/>
      <c r="I110" s="197"/>
      <c r="J110" s="197"/>
      <c r="K110" s="197"/>
      <c r="L110" s="197"/>
      <c r="M110" s="197"/>
      <c r="N110" s="197"/>
      <c r="O110" s="197"/>
      <c r="P110" s="226"/>
      <c r="Q110" s="226"/>
      <c r="R110" s="226"/>
      <c r="S110" s="226"/>
      <c r="T110" s="226"/>
      <c r="U110" s="226"/>
      <c r="V110" s="226"/>
      <c r="W110" s="226"/>
      <c r="X110" s="236">
        <f t="shared" si="12"/>
        <v>0</v>
      </c>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36">
        <f t="shared" si="13"/>
        <v>0</v>
      </c>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36">
        <f t="shared" si="14"/>
        <v>0</v>
      </c>
      <c r="BO110" s="226"/>
      <c r="BP110" s="226"/>
      <c r="BQ110" s="226"/>
      <c r="BR110" s="226"/>
      <c r="BS110" s="226"/>
      <c r="BT110" s="226"/>
      <c r="BU110" s="226"/>
      <c r="BV110" s="226"/>
      <c r="BW110" s="226"/>
      <c r="BX110" s="226"/>
      <c r="BY110" s="226"/>
      <c r="BZ110" s="226"/>
      <c r="CA110" s="226"/>
      <c r="CB110" s="226"/>
      <c r="CC110" s="226"/>
      <c r="CD110" s="226"/>
      <c r="CE110" s="226"/>
      <c r="CF110" s="226"/>
      <c r="CG110" s="226"/>
      <c r="CH110" s="226"/>
      <c r="CI110" s="236">
        <f t="shared" si="15"/>
        <v>0</v>
      </c>
      <c r="CJ110" s="226"/>
      <c r="CK110" s="226"/>
      <c r="CL110" s="197"/>
      <c r="CM110" s="237"/>
      <c r="CN110" s="237"/>
      <c r="CO110" s="237"/>
      <c r="CP110" s="237"/>
      <c r="CQ110" s="237"/>
      <c r="CR110" s="237"/>
      <c r="CS110" s="237"/>
      <c r="CT110" s="237"/>
      <c r="CU110" s="237"/>
      <c r="CV110" s="237"/>
      <c r="CW110" s="237"/>
      <c r="CX110" s="237"/>
      <c r="CY110" s="237"/>
      <c r="CZ110" s="237"/>
      <c r="DA110" s="237"/>
      <c r="DB110" s="237"/>
      <c r="DC110" s="237"/>
      <c r="DD110" s="51">
        <f t="shared" si="16"/>
        <v>0</v>
      </c>
      <c r="DE110" s="237"/>
      <c r="DF110" s="237"/>
      <c r="DG110" s="237"/>
      <c r="DH110" s="226"/>
      <c r="DI110" s="226"/>
      <c r="DJ110" s="226"/>
      <c r="DK110" s="226"/>
      <c r="DL110" s="226"/>
      <c r="DM110" s="226"/>
      <c r="DN110" s="226"/>
      <c r="DO110" s="226"/>
      <c r="DP110" s="226"/>
      <c r="DQ110" s="226"/>
      <c r="DR110" s="226"/>
      <c r="DS110" s="226"/>
      <c r="DT110" s="226"/>
      <c r="DU110" s="226"/>
      <c r="DV110" s="226"/>
      <c r="DW110" s="226"/>
      <c r="DX110" s="226"/>
      <c r="DY110" s="236">
        <f t="shared" si="17"/>
        <v>0</v>
      </c>
      <c r="DZ110" s="226"/>
      <c r="EA110" s="226"/>
      <c r="EB110" s="226"/>
      <c r="EC110" s="226"/>
      <c r="ED110" s="226"/>
      <c r="EE110" s="226"/>
      <c r="EF110" s="226"/>
      <c r="EG110" s="226"/>
      <c r="EH110" s="226"/>
      <c r="EI110" s="226"/>
      <c r="EJ110" s="226"/>
      <c r="EK110" s="226"/>
      <c r="EL110" s="226"/>
      <c r="EM110" s="226"/>
      <c r="EN110" s="226"/>
      <c r="EO110" s="226"/>
      <c r="EP110" s="226"/>
      <c r="EQ110" s="226"/>
      <c r="ER110" s="226"/>
      <c r="ES110" s="226"/>
      <c r="ET110" s="236">
        <f t="shared" si="18"/>
        <v>0</v>
      </c>
      <c r="EU110" s="226"/>
      <c r="EV110" s="226"/>
      <c r="EW110" s="226"/>
      <c r="EX110" s="226"/>
      <c r="EY110" s="226"/>
      <c r="EZ110" s="226"/>
      <c r="FA110" s="226"/>
      <c r="FB110" s="226"/>
      <c r="FC110" s="226"/>
      <c r="FD110" s="226"/>
      <c r="FE110" s="226"/>
      <c r="FF110" s="226"/>
      <c r="FG110" s="226"/>
      <c r="FH110" s="226"/>
      <c r="FI110" s="226"/>
      <c r="FJ110" s="226"/>
      <c r="FK110" s="226"/>
      <c r="FL110" s="226"/>
      <c r="FM110" s="226"/>
      <c r="FN110" s="226"/>
      <c r="FO110" s="236">
        <f t="shared" si="19"/>
        <v>0</v>
      </c>
      <c r="FP110" s="226"/>
      <c r="FQ110" s="226"/>
      <c r="FR110" s="226"/>
      <c r="FS110" s="226"/>
      <c r="FT110" s="226"/>
      <c r="FU110" s="226"/>
      <c r="FV110" s="226"/>
      <c r="FW110" s="226"/>
      <c r="FX110" s="226"/>
      <c r="FY110" s="226"/>
      <c r="FZ110" s="226"/>
      <c r="GA110" s="226"/>
      <c r="GB110" s="226"/>
      <c r="GC110" s="226"/>
      <c r="GD110" s="226"/>
      <c r="GE110" s="226"/>
      <c r="GF110" s="226"/>
      <c r="GG110" s="226"/>
      <c r="GH110" s="226"/>
      <c r="GI110" s="226"/>
      <c r="GJ110" s="236">
        <f t="shared" si="20"/>
        <v>0</v>
      </c>
      <c r="GK110" s="226"/>
      <c r="GL110" s="226"/>
      <c r="GM110" s="226"/>
      <c r="GN110" s="226"/>
      <c r="GO110" s="226"/>
      <c r="GP110" s="226"/>
      <c r="GQ110" s="226"/>
      <c r="GR110" s="226"/>
      <c r="GS110" s="226"/>
      <c r="GT110" s="226"/>
      <c r="GU110" s="226"/>
      <c r="GV110" s="226"/>
      <c r="GW110" s="226"/>
      <c r="GX110" s="226"/>
      <c r="GY110" s="226"/>
      <c r="GZ110" s="226"/>
      <c r="HA110" s="226"/>
      <c r="HB110" s="226"/>
      <c r="HC110" s="226"/>
      <c r="HD110" s="226"/>
      <c r="HE110" s="236">
        <f t="shared" si="21"/>
        <v>0</v>
      </c>
      <c r="HF110" s="226"/>
      <c r="HG110" s="226"/>
      <c r="HH110" s="226"/>
      <c r="HI110" s="226"/>
      <c r="HJ110" s="226"/>
      <c r="HK110" s="226"/>
      <c r="HL110" s="226"/>
      <c r="HM110" s="226"/>
      <c r="HN110" s="226"/>
      <c r="HO110" s="226"/>
      <c r="HP110" s="226"/>
      <c r="HQ110" s="226"/>
      <c r="HR110" s="226"/>
      <c r="HS110" s="226"/>
      <c r="HT110" s="226"/>
      <c r="HU110" s="226"/>
      <c r="HV110" s="226"/>
      <c r="HW110" s="226"/>
      <c r="HX110" s="226"/>
      <c r="HY110" s="226"/>
      <c r="HZ110" s="236">
        <f t="shared" si="22"/>
        <v>0</v>
      </c>
      <c r="IA110" s="226"/>
      <c r="IB110" s="226"/>
      <c r="IC110" s="226"/>
      <c r="ID110" s="226"/>
      <c r="IE110" s="226"/>
      <c r="IF110" s="226"/>
      <c r="IG110" s="226"/>
      <c r="IH110" s="226"/>
      <c r="II110" s="226"/>
      <c r="IJ110" s="226"/>
      <c r="IK110" s="226"/>
      <c r="IL110" s="226"/>
      <c r="IM110" s="226"/>
      <c r="IN110" s="226"/>
      <c r="IO110" s="226"/>
      <c r="IP110" s="226"/>
      <c r="IQ110" s="226"/>
      <c r="IR110" s="226"/>
      <c r="IS110" s="226"/>
      <c r="IT110" s="226"/>
      <c r="IU110" s="226"/>
    </row>
    <row r="111" spans="1:255" ht="15.75" customHeight="1" hidden="1">
      <c r="A111" s="204"/>
      <c r="B111" s="205"/>
      <c r="C111" s="206">
        <f t="shared" si="11"/>
        <v>8</v>
      </c>
      <c r="D111" s="197"/>
      <c r="E111" s="197"/>
      <c r="F111" s="197"/>
      <c r="G111" s="197"/>
      <c r="H111" s="197"/>
      <c r="I111" s="197"/>
      <c r="J111" s="197"/>
      <c r="K111" s="197"/>
      <c r="L111" s="197"/>
      <c r="M111" s="197"/>
      <c r="N111" s="197"/>
      <c r="O111" s="197"/>
      <c r="P111" s="226"/>
      <c r="Q111" s="226"/>
      <c r="R111" s="226"/>
      <c r="S111" s="226"/>
      <c r="T111" s="226"/>
      <c r="U111" s="226"/>
      <c r="V111" s="226"/>
      <c r="W111" s="226"/>
      <c r="X111" s="236">
        <f t="shared" si="12"/>
        <v>8</v>
      </c>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36">
        <f t="shared" si="13"/>
        <v>8</v>
      </c>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36">
        <f t="shared" si="14"/>
        <v>8</v>
      </c>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36">
        <f t="shared" si="15"/>
        <v>8</v>
      </c>
      <c r="CJ111" s="226"/>
      <c r="CK111" s="226"/>
      <c r="CL111" s="197"/>
      <c r="CM111" s="237"/>
      <c r="CN111" s="237"/>
      <c r="CO111" s="237"/>
      <c r="CP111" s="237"/>
      <c r="CQ111" s="237"/>
      <c r="CR111" s="237"/>
      <c r="CS111" s="237"/>
      <c r="CT111" s="237"/>
      <c r="CU111" s="237"/>
      <c r="CV111" s="237"/>
      <c r="CW111" s="237"/>
      <c r="CX111" s="237"/>
      <c r="CY111" s="237"/>
      <c r="CZ111" s="237"/>
      <c r="DA111" s="237"/>
      <c r="DB111" s="237"/>
      <c r="DC111" s="237"/>
      <c r="DD111" s="51">
        <f t="shared" si="16"/>
        <v>8</v>
      </c>
      <c r="DE111" s="237"/>
      <c r="DF111" s="237"/>
      <c r="DG111" s="237"/>
      <c r="DH111" s="226"/>
      <c r="DI111" s="226"/>
      <c r="DJ111" s="226"/>
      <c r="DK111" s="226"/>
      <c r="DL111" s="226"/>
      <c r="DM111" s="226"/>
      <c r="DN111" s="226"/>
      <c r="DO111" s="226"/>
      <c r="DP111" s="226"/>
      <c r="DQ111" s="226"/>
      <c r="DR111" s="226"/>
      <c r="DS111" s="226"/>
      <c r="DT111" s="226"/>
      <c r="DU111" s="226"/>
      <c r="DV111" s="226"/>
      <c r="DW111" s="226"/>
      <c r="DX111" s="226"/>
      <c r="DY111" s="236">
        <f t="shared" si="17"/>
        <v>8</v>
      </c>
      <c r="DZ111" s="226"/>
      <c r="EA111" s="226"/>
      <c r="EB111" s="226"/>
      <c r="EC111" s="226"/>
      <c r="ED111" s="226"/>
      <c r="EE111" s="226"/>
      <c r="EF111" s="226"/>
      <c r="EG111" s="226"/>
      <c r="EH111" s="226"/>
      <c r="EI111" s="226"/>
      <c r="EJ111" s="226"/>
      <c r="EK111" s="226"/>
      <c r="EL111" s="226"/>
      <c r="EM111" s="226"/>
      <c r="EN111" s="226"/>
      <c r="EO111" s="226"/>
      <c r="EP111" s="226"/>
      <c r="EQ111" s="226"/>
      <c r="ER111" s="226"/>
      <c r="ES111" s="226"/>
      <c r="ET111" s="236">
        <f t="shared" si="18"/>
        <v>8</v>
      </c>
      <c r="EU111" s="226"/>
      <c r="EV111" s="226"/>
      <c r="EW111" s="226"/>
      <c r="EX111" s="226"/>
      <c r="EY111" s="226"/>
      <c r="EZ111" s="226"/>
      <c r="FA111" s="226"/>
      <c r="FB111" s="226"/>
      <c r="FC111" s="226"/>
      <c r="FD111" s="226"/>
      <c r="FE111" s="226"/>
      <c r="FF111" s="226"/>
      <c r="FG111" s="226"/>
      <c r="FH111" s="226"/>
      <c r="FI111" s="226"/>
      <c r="FJ111" s="226"/>
      <c r="FK111" s="226"/>
      <c r="FL111" s="226"/>
      <c r="FM111" s="226"/>
      <c r="FN111" s="226"/>
      <c r="FO111" s="236">
        <f t="shared" si="19"/>
        <v>8</v>
      </c>
      <c r="FP111" s="226"/>
      <c r="FQ111" s="226"/>
      <c r="FR111" s="226"/>
      <c r="FS111" s="226"/>
      <c r="FT111" s="226"/>
      <c r="FU111" s="226"/>
      <c r="FV111" s="226"/>
      <c r="FW111" s="226"/>
      <c r="FX111" s="226"/>
      <c r="FY111" s="226"/>
      <c r="FZ111" s="226"/>
      <c r="GA111" s="226"/>
      <c r="GB111" s="226"/>
      <c r="GC111" s="226"/>
      <c r="GD111" s="226"/>
      <c r="GE111" s="226"/>
      <c r="GF111" s="226"/>
      <c r="GG111" s="226"/>
      <c r="GH111" s="226"/>
      <c r="GI111" s="226"/>
      <c r="GJ111" s="236">
        <f t="shared" si="20"/>
        <v>8</v>
      </c>
      <c r="GK111" s="226"/>
      <c r="GL111" s="226"/>
      <c r="GM111" s="226"/>
      <c r="GN111" s="226"/>
      <c r="GO111" s="226"/>
      <c r="GP111" s="226"/>
      <c r="GQ111" s="226"/>
      <c r="GR111" s="226"/>
      <c r="GS111" s="226"/>
      <c r="GT111" s="226"/>
      <c r="GU111" s="226"/>
      <c r="GV111" s="226"/>
      <c r="GW111" s="226"/>
      <c r="GX111" s="226"/>
      <c r="GY111" s="226"/>
      <c r="GZ111" s="226"/>
      <c r="HA111" s="226"/>
      <c r="HB111" s="226"/>
      <c r="HC111" s="226"/>
      <c r="HD111" s="226"/>
      <c r="HE111" s="236">
        <f t="shared" si="21"/>
        <v>8</v>
      </c>
      <c r="HF111" s="226"/>
      <c r="HG111" s="226"/>
      <c r="HH111" s="226"/>
      <c r="HI111" s="226"/>
      <c r="HJ111" s="226"/>
      <c r="HK111" s="226"/>
      <c r="HL111" s="226"/>
      <c r="HM111" s="226"/>
      <c r="HN111" s="226"/>
      <c r="HO111" s="226"/>
      <c r="HP111" s="226"/>
      <c r="HQ111" s="226"/>
      <c r="HR111" s="226"/>
      <c r="HS111" s="226"/>
      <c r="HT111" s="226"/>
      <c r="HU111" s="226"/>
      <c r="HV111" s="226"/>
      <c r="HW111" s="226"/>
      <c r="HX111" s="226"/>
      <c r="HY111" s="226"/>
      <c r="HZ111" s="236">
        <f t="shared" si="22"/>
        <v>8</v>
      </c>
      <c r="IA111" s="226"/>
      <c r="IB111" s="226"/>
      <c r="IC111" s="226"/>
      <c r="ID111" s="226"/>
      <c r="IE111" s="226"/>
      <c r="IF111" s="226"/>
      <c r="IG111" s="226"/>
      <c r="IH111" s="226"/>
      <c r="II111" s="226"/>
      <c r="IJ111" s="226"/>
      <c r="IK111" s="226"/>
      <c r="IL111" s="226"/>
      <c r="IM111" s="226"/>
      <c r="IN111" s="226"/>
      <c r="IO111" s="226"/>
      <c r="IP111" s="226"/>
      <c r="IQ111" s="226"/>
      <c r="IR111" s="226"/>
      <c r="IS111" s="226"/>
      <c r="IT111" s="226"/>
      <c r="IU111" s="226"/>
    </row>
    <row r="112" spans="1:255" ht="15.75" customHeight="1" hidden="1">
      <c r="A112" s="204"/>
      <c r="B112" s="205"/>
      <c r="C112" s="206">
        <f t="shared" si="11"/>
        <v>8</v>
      </c>
      <c r="D112" s="197"/>
      <c r="E112" s="197"/>
      <c r="F112" s="197"/>
      <c r="G112" s="197"/>
      <c r="H112" s="197"/>
      <c r="I112" s="197"/>
      <c r="J112" s="197"/>
      <c r="K112" s="197"/>
      <c r="L112" s="197"/>
      <c r="M112" s="197"/>
      <c r="N112" s="197"/>
      <c r="O112" s="197"/>
      <c r="P112" s="226"/>
      <c r="Q112" s="226"/>
      <c r="R112" s="226"/>
      <c r="S112" s="226"/>
      <c r="T112" s="226"/>
      <c r="U112" s="226"/>
      <c r="V112" s="226"/>
      <c r="W112" s="226"/>
      <c r="X112" s="236">
        <f t="shared" si="12"/>
        <v>8</v>
      </c>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36">
        <f t="shared" si="13"/>
        <v>8</v>
      </c>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36">
        <f t="shared" si="14"/>
        <v>8</v>
      </c>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36">
        <f t="shared" si="15"/>
        <v>8</v>
      </c>
      <c r="CJ112" s="226"/>
      <c r="CK112" s="226"/>
      <c r="CL112" s="197"/>
      <c r="CM112" s="237"/>
      <c r="CN112" s="237"/>
      <c r="CO112" s="237"/>
      <c r="CP112" s="237"/>
      <c r="CQ112" s="237"/>
      <c r="CR112" s="237"/>
      <c r="CS112" s="237"/>
      <c r="CT112" s="237"/>
      <c r="CU112" s="237"/>
      <c r="CV112" s="237"/>
      <c r="CW112" s="237"/>
      <c r="CX112" s="237"/>
      <c r="CY112" s="237"/>
      <c r="CZ112" s="237"/>
      <c r="DA112" s="237"/>
      <c r="DB112" s="237"/>
      <c r="DC112" s="237"/>
      <c r="DD112" s="51">
        <f t="shared" si="16"/>
        <v>8</v>
      </c>
      <c r="DE112" s="237"/>
      <c r="DF112" s="237"/>
      <c r="DG112" s="237"/>
      <c r="DH112" s="226"/>
      <c r="DI112" s="226"/>
      <c r="DJ112" s="226"/>
      <c r="DK112" s="226"/>
      <c r="DL112" s="226"/>
      <c r="DM112" s="226"/>
      <c r="DN112" s="226"/>
      <c r="DO112" s="226"/>
      <c r="DP112" s="226"/>
      <c r="DQ112" s="226"/>
      <c r="DR112" s="226"/>
      <c r="DS112" s="226"/>
      <c r="DT112" s="226"/>
      <c r="DU112" s="226"/>
      <c r="DV112" s="226"/>
      <c r="DW112" s="226"/>
      <c r="DX112" s="226"/>
      <c r="DY112" s="236">
        <f t="shared" si="17"/>
        <v>8</v>
      </c>
      <c r="DZ112" s="226"/>
      <c r="EA112" s="226"/>
      <c r="EB112" s="226"/>
      <c r="EC112" s="226"/>
      <c r="ED112" s="226"/>
      <c r="EE112" s="226"/>
      <c r="EF112" s="226"/>
      <c r="EG112" s="226"/>
      <c r="EH112" s="226"/>
      <c r="EI112" s="226"/>
      <c r="EJ112" s="226"/>
      <c r="EK112" s="226"/>
      <c r="EL112" s="226"/>
      <c r="EM112" s="226"/>
      <c r="EN112" s="226"/>
      <c r="EO112" s="226"/>
      <c r="EP112" s="226"/>
      <c r="EQ112" s="226"/>
      <c r="ER112" s="226"/>
      <c r="ES112" s="226"/>
      <c r="ET112" s="236">
        <f t="shared" si="18"/>
        <v>8</v>
      </c>
      <c r="EU112" s="226"/>
      <c r="EV112" s="226"/>
      <c r="EW112" s="226"/>
      <c r="EX112" s="226"/>
      <c r="EY112" s="226"/>
      <c r="EZ112" s="226"/>
      <c r="FA112" s="226"/>
      <c r="FB112" s="226"/>
      <c r="FC112" s="226"/>
      <c r="FD112" s="226"/>
      <c r="FE112" s="226"/>
      <c r="FF112" s="226"/>
      <c r="FG112" s="226"/>
      <c r="FH112" s="226"/>
      <c r="FI112" s="226"/>
      <c r="FJ112" s="226"/>
      <c r="FK112" s="226"/>
      <c r="FL112" s="226"/>
      <c r="FM112" s="226"/>
      <c r="FN112" s="226"/>
      <c r="FO112" s="236">
        <f t="shared" si="19"/>
        <v>8</v>
      </c>
      <c r="FP112" s="226"/>
      <c r="FQ112" s="226"/>
      <c r="FR112" s="226"/>
      <c r="FS112" s="226"/>
      <c r="FT112" s="226"/>
      <c r="FU112" s="226"/>
      <c r="FV112" s="226"/>
      <c r="FW112" s="226"/>
      <c r="FX112" s="226"/>
      <c r="FY112" s="226"/>
      <c r="FZ112" s="226"/>
      <c r="GA112" s="226"/>
      <c r="GB112" s="226"/>
      <c r="GC112" s="226"/>
      <c r="GD112" s="226"/>
      <c r="GE112" s="226"/>
      <c r="GF112" s="226"/>
      <c r="GG112" s="226"/>
      <c r="GH112" s="226"/>
      <c r="GI112" s="226"/>
      <c r="GJ112" s="236">
        <f t="shared" si="20"/>
        <v>8</v>
      </c>
      <c r="GK112" s="226"/>
      <c r="GL112" s="226"/>
      <c r="GM112" s="226"/>
      <c r="GN112" s="226"/>
      <c r="GO112" s="226"/>
      <c r="GP112" s="226"/>
      <c r="GQ112" s="226"/>
      <c r="GR112" s="226"/>
      <c r="GS112" s="226"/>
      <c r="GT112" s="226"/>
      <c r="GU112" s="226"/>
      <c r="GV112" s="226"/>
      <c r="GW112" s="226"/>
      <c r="GX112" s="226"/>
      <c r="GY112" s="226"/>
      <c r="GZ112" s="226"/>
      <c r="HA112" s="226"/>
      <c r="HB112" s="226"/>
      <c r="HC112" s="226"/>
      <c r="HD112" s="226"/>
      <c r="HE112" s="236">
        <f t="shared" si="21"/>
        <v>8</v>
      </c>
      <c r="HF112" s="226"/>
      <c r="HG112" s="226"/>
      <c r="HH112" s="226"/>
      <c r="HI112" s="226"/>
      <c r="HJ112" s="226"/>
      <c r="HK112" s="226"/>
      <c r="HL112" s="226"/>
      <c r="HM112" s="226"/>
      <c r="HN112" s="226"/>
      <c r="HO112" s="226"/>
      <c r="HP112" s="226"/>
      <c r="HQ112" s="226"/>
      <c r="HR112" s="226"/>
      <c r="HS112" s="226"/>
      <c r="HT112" s="226"/>
      <c r="HU112" s="226"/>
      <c r="HV112" s="226"/>
      <c r="HW112" s="226"/>
      <c r="HX112" s="226"/>
      <c r="HY112" s="226"/>
      <c r="HZ112" s="236">
        <f t="shared" si="22"/>
        <v>8</v>
      </c>
      <c r="IA112" s="226"/>
      <c r="IB112" s="226"/>
      <c r="IC112" s="226"/>
      <c r="ID112" s="226"/>
      <c r="IE112" s="226"/>
      <c r="IF112" s="226"/>
      <c r="IG112" s="226"/>
      <c r="IH112" s="226"/>
      <c r="II112" s="226"/>
      <c r="IJ112" s="226"/>
      <c r="IK112" s="226"/>
      <c r="IL112" s="226"/>
      <c r="IM112" s="226"/>
      <c r="IN112" s="226"/>
      <c r="IO112" s="226"/>
      <c r="IP112" s="226"/>
      <c r="IQ112" s="226"/>
      <c r="IR112" s="226"/>
      <c r="IS112" s="226"/>
      <c r="IT112" s="226"/>
      <c r="IU112" s="226"/>
    </row>
    <row r="113" spans="1:255" ht="15.75" customHeight="1" hidden="1">
      <c r="A113" s="204"/>
      <c r="B113" s="205"/>
      <c r="C113" s="206">
        <f t="shared" si="11"/>
        <v>8</v>
      </c>
      <c r="D113" s="197"/>
      <c r="E113" s="197"/>
      <c r="F113" s="197"/>
      <c r="G113" s="197"/>
      <c r="H113" s="197"/>
      <c r="I113" s="197"/>
      <c r="J113" s="197"/>
      <c r="K113" s="197"/>
      <c r="L113" s="197"/>
      <c r="M113" s="197"/>
      <c r="N113" s="197"/>
      <c r="O113" s="197"/>
      <c r="P113" s="226"/>
      <c r="Q113" s="226"/>
      <c r="R113" s="226"/>
      <c r="S113" s="226"/>
      <c r="T113" s="226"/>
      <c r="U113" s="226"/>
      <c r="V113" s="226"/>
      <c r="W113" s="226"/>
      <c r="X113" s="236">
        <f t="shared" si="12"/>
        <v>8</v>
      </c>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36">
        <f t="shared" si="13"/>
        <v>8</v>
      </c>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36">
        <f t="shared" si="14"/>
        <v>8</v>
      </c>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36">
        <f t="shared" si="15"/>
        <v>8</v>
      </c>
      <c r="CJ113" s="226"/>
      <c r="CK113" s="226"/>
      <c r="CL113" s="197"/>
      <c r="CM113" s="237"/>
      <c r="CN113" s="237"/>
      <c r="CO113" s="237"/>
      <c r="CP113" s="237"/>
      <c r="CQ113" s="237"/>
      <c r="CR113" s="237"/>
      <c r="CS113" s="237"/>
      <c r="CT113" s="237"/>
      <c r="CU113" s="237"/>
      <c r="CV113" s="237"/>
      <c r="CW113" s="237"/>
      <c r="CX113" s="237"/>
      <c r="CY113" s="237"/>
      <c r="CZ113" s="237"/>
      <c r="DA113" s="237"/>
      <c r="DB113" s="237"/>
      <c r="DC113" s="237"/>
      <c r="DD113" s="51">
        <f t="shared" si="16"/>
        <v>8</v>
      </c>
      <c r="DE113" s="237"/>
      <c r="DF113" s="237"/>
      <c r="DG113" s="237"/>
      <c r="DH113" s="226"/>
      <c r="DI113" s="226"/>
      <c r="DJ113" s="226"/>
      <c r="DK113" s="226"/>
      <c r="DL113" s="226"/>
      <c r="DM113" s="226"/>
      <c r="DN113" s="226"/>
      <c r="DO113" s="226"/>
      <c r="DP113" s="226"/>
      <c r="DQ113" s="226"/>
      <c r="DR113" s="226"/>
      <c r="DS113" s="226"/>
      <c r="DT113" s="226"/>
      <c r="DU113" s="226"/>
      <c r="DV113" s="226"/>
      <c r="DW113" s="226"/>
      <c r="DX113" s="226"/>
      <c r="DY113" s="236">
        <f t="shared" si="17"/>
        <v>8</v>
      </c>
      <c r="DZ113" s="226"/>
      <c r="EA113" s="226"/>
      <c r="EB113" s="226"/>
      <c r="EC113" s="226"/>
      <c r="ED113" s="226"/>
      <c r="EE113" s="226"/>
      <c r="EF113" s="226"/>
      <c r="EG113" s="226"/>
      <c r="EH113" s="226"/>
      <c r="EI113" s="226"/>
      <c r="EJ113" s="226"/>
      <c r="EK113" s="226"/>
      <c r="EL113" s="226"/>
      <c r="EM113" s="226"/>
      <c r="EN113" s="226"/>
      <c r="EO113" s="226"/>
      <c r="EP113" s="226"/>
      <c r="EQ113" s="226"/>
      <c r="ER113" s="226"/>
      <c r="ES113" s="226"/>
      <c r="ET113" s="236">
        <f t="shared" si="18"/>
        <v>8</v>
      </c>
      <c r="EU113" s="226"/>
      <c r="EV113" s="226"/>
      <c r="EW113" s="226"/>
      <c r="EX113" s="226"/>
      <c r="EY113" s="226"/>
      <c r="EZ113" s="226"/>
      <c r="FA113" s="226"/>
      <c r="FB113" s="226"/>
      <c r="FC113" s="226"/>
      <c r="FD113" s="226"/>
      <c r="FE113" s="226"/>
      <c r="FF113" s="226"/>
      <c r="FG113" s="226"/>
      <c r="FH113" s="226"/>
      <c r="FI113" s="226"/>
      <c r="FJ113" s="226"/>
      <c r="FK113" s="226"/>
      <c r="FL113" s="226"/>
      <c r="FM113" s="226"/>
      <c r="FN113" s="226"/>
      <c r="FO113" s="236">
        <f t="shared" si="19"/>
        <v>8</v>
      </c>
      <c r="FP113" s="226"/>
      <c r="FQ113" s="226"/>
      <c r="FR113" s="226"/>
      <c r="FS113" s="226"/>
      <c r="FT113" s="226"/>
      <c r="FU113" s="226"/>
      <c r="FV113" s="226"/>
      <c r="FW113" s="226"/>
      <c r="FX113" s="226"/>
      <c r="FY113" s="226"/>
      <c r="FZ113" s="226"/>
      <c r="GA113" s="226"/>
      <c r="GB113" s="226"/>
      <c r="GC113" s="226"/>
      <c r="GD113" s="226"/>
      <c r="GE113" s="226"/>
      <c r="GF113" s="226"/>
      <c r="GG113" s="226"/>
      <c r="GH113" s="226"/>
      <c r="GI113" s="226"/>
      <c r="GJ113" s="236">
        <f t="shared" si="20"/>
        <v>8</v>
      </c>
      <c r="GK113" s="226"/>
      <c r="GL113" s="226"/>
      <c r="GM113" s="226"/>
      <c r="GN113" s="226"/>
      <c r="GO113" s="226"/>
      <c r="GP113" s="226"/>
      <c r="GQ113" s="226"/>
      <c r="GR113" s="226"/>
      <c r="GS113" s="226"/>
      <c r="GT113" s="226"/>
      <c r="GU113" s="226"/>
      <c r="GV113" s="226"/>
      <c r="GW113" s="226"/>
      <c r="GX113" s="226"/>
      <c r="GY113" s="226"/>
      <c r="GZ113" s="226"/>
      <c r="HA113" s="226"/>
      <c r="HB113" s="226"/>
      <c r="HC113" s="226"/>
      <c r="HD113" s="226"/>
      <c r="HE113" s="236">
        <f t="shared" si="21"/>
        <v>8</v>
      </c>
      <c r="HF113" s="226"/>
      <c r="HG113" s="226"/>
      <c r="HH113" s="226"/>
      <c r="HI113" s="226"/>
      <c r="HJ113" s="226"/>
      <c r="HK113" s="226"/>
      <c r="HL113" s="226"/>
      <c r="HM113" s="226"/>
      <c r="HN113" s="226"/>
      <c r="HO113" s="226"/>
      <c r="HP113" s="226"/>
      <c r="HQ113" s="226"/>
      <c r="HR113" s="226"/>
      <c r="HS113" s="226"/>
      <c r="HT113" s="226"/>
      <c r="HU113" s="226"/>
      <c r="HV113" s="226"/>
      <c r="HW113" s="226"/>
      <c r="HX113" s="226"/>
      <c r="HY113" s="226"/>
      <c r="HZ113" s="236">
        <f t="shared" si="22"/>
        <v>8</v>
      </c>
      <c r="IA113" s="226"/>
      <c r="IB113" s="226"/>
      <c r="IC113" s="226"/>
      <c r="ID113" s="226"/>
      <c r="IE113" s="226"/>
      <c r="IF113" s="226"/>
      <c r="IG113" s="226"/>
      <c r="IH113" s="226"/>
      <c r="II113" s="226"/>
      <c r="IJ113" s="226"/>
      <c r="IK113" s="226"/>
      <c r="IL113" s="226"/>
      <c r="IM113" s="226"/>
      <c r="IN113" s="226"/>
      <c r="IO113" s="226"/>
      <c r="IP113" s="226"/>
      <c r="IQ113" s="226"/>
      <c r="IR113" s="226"/>
      <c r="IS113" s="226"/>
      <c r="IT113" s="226"/>
      <c r="IU113" s="226"/>
    </row>
    <row r="114" spans="1:255" ht="15.75" customHeight="1" hidden="1">
      <c r="A114" s="204"/>
      <c r="B114" s="205"/>
      <c r="C114" s="206">
        <f t="shared" si="11"/>
        <v>8</v>
      </c>
      <c r="D114" s="197"/>
      <c r="E114" s="197"/>
      <c r="F114" s="197"/>
      <c r="G114" s="197"/>
      <c r="H114" s="197"/>
      <c r="I114" s="197"/>
      <c r="J114" s="197"/>
      <c r="K114" s="197"/>
      <c r="L114" s="197"/>
      <c r="M114" s="197"/>
      <c r="N114" s="197"/>
      <c r="O114" s="197"/>
      <c r="P114" s="226"/>
      <c r="Q114" s="226"/>
      <c r="R114" s="226"/>
      <c r="S114" s="226"/>
      <c r="T114" s="226"/>
      <c r="U114" s="226"/>
      <c r="V114" s="226"/>
      <c r="W114" s="226"/>
      <c r="X114" s="236">
        <f t="shared" si="12"/>
        <v>8</v>
      </c>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36">
        <f t="shared" si="13"/>
        <v>8</v>
      </c>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36">
        <f t="shared" si="14"/>
        <v>8</v>
      </c>
      <c r="BO114" s="226"/>
      <c r="BP114" s="226"/>
      <c r="BQ114" s="226"/>
      <c r="BR114" s="226"/>
      <c r="BS114" s="226"/>
      <c r="BT114" s="226"/>
      <c r="BU114" s="226"/>
      <c r="BV114" s="226"/>
      <c r="BW114" s="226"/>
      <c r="BX114" s="226"/>
      <c r="BY114" s="226"/>
      <c r="BZ114" s="226"/>
      <c r="CA114" s="226"/>
      <c r="CB114" s="226"/>
      <c r="CC114" s="226"/>
      <c r="CD114" s="226"/>
      <c r="CE114" s="226"/>
      <c r="CF114" s="226"/>
      <c r="CG114" s="226"/>
      <c r="CH114" s="226"/>
      <c r="CI114" s="236">
        <f t="shared" si="15"/>
        <v>8</v>
      </c>
      <c r="CJ114" s="226"/>
      <c r="CK114" s="226"/>
      <c r="CL114" s="197"/>
      <c r="CM114" s="237"/>
      <c r="CN114" s="237"/>
      <c r="CO114" s="237"/>
      <c r="CP114" s="237"/>
      <c r="CQ114" s="237"/>
      <c r="CR114" s="237"/>
      <c r="CS114" s="237"/>
      <c r="CT114" s="237"/>
      <c r="CU114" s="237"/>
      <c r="CV114" s="237"/>
      <c r="CW114" s="237"/>
      <c r="CX114" s="237"/>
      <c r="CY114" s="237"/>
      <c r="CZ114" s="237"/>
      <c r="DA114" s="237"/>
      <c r="DB114" s="237"/>
      <c r="DC114" s="237"/>
      <c r="DD114" s="51">
        <f t="shared" si="16"/>
        <v>8</v>
      </c>
      <c r="DE114" s="237"/>
      <c r="DF114" s="237"/>
      <c r="DG114" s="237"/>
      <c r="DH114" s="226"/>
      <c r="DI114" s="226"/>
      <c r="DJ114" s="226"/>
      <c r="DK114" s="226"/>
      <c r="DL114" s="226"/>
      <c r="DM114" s="226"/>
      <c r="DN114" s="226"/>
      <c r="DO114" s="226"/>
      <c r="DP114" s="226"/>
      <c r="DQ114" s="226"/>
      <c r="DR114" s="226"/>
      <c r="DS114" s="226"/>
      <c r="DT114" s="226"/>
      <c r="DU114" s="226"/>
      <c r="DV114" s="226"/>
      <c r="DW114" s="226"/>
      <c r="DX114" s="226"/>
      <c r="DY114" s="236">
        <f t="shared" si="17"/>
        <v>8</v>
      </c>
      <c r="DZ114" s="226"/>
      <c r="EA114" s="226"/>
      <c r="EB114" s="226"/>
      <c r="EC114" s="226"/>
      <c r="ED114" s="226"/>
      <c r="EE114" s="226"/>
      <c r="EF114" s="226"/>
      <c r="EG114" s="226"/>
      <c r="EH114" s="226"/>
      <c r="EI114" s="226"/>
      <c r="EJ114" s="226"/>
      <c r="EK114" s="226"/>
      <c r="EL114" s="226"/>
      <c r="EM114" s="226"/>
      <c r="EN114" s="226"/>
      <c r="EO114" s="226"/>
      <c r="EP114" s="226"/>
      <c r="EQ114" s="226"/>
      <c r="ER114" s="226"/>
      <c r="ES114" s="226"/>
      <c r="ET114" s="236">
        <f t="shared" si="18"/>
        <v>8</v>
      </c>
      <c r="EU114" s="226"/>
      <c r="EV114" s="226"/>
      <c r="EW114" s="226"/>
      <c r="EX114" s="226"/>
      <c r="EY114" s="226"/>
      <c r="EZ114" s="226"/>
      <c r="FA114" s="226"/>
      <c r="FB114" s="226"/>
      <c r="FC114" s="226"/>
      <c r="FD114" s="226"/>
      <c r="FE114" s="226"/>
      <c r="FF114" s="226"/>
      <c r="FG114" s="226"/>
      <c r="FH114" s="226"/>
      <c r="FI114" s="226"/>
      <c r="FJ114" s="226"/>
      <c r="FK114" s="226"/>
      <c r="FL114" s="226"/>
      <c r="FM114" s="226"/>
      <c r="FN114" s="226"/>
      <c r="FO114" s="236">
        <f t="shared" si="19"/>
        <v>8</v>
      </c>
      <c r="FP114" s="226"/>
      <c r="FQ114" s="226"/>
      <c r="FR114" s="226"/>
      <c r="FS114" s="226"/>
      <c r="FT114" s="226"/>
      <c r="FU114" s="226"/>
      <c r="FV114" s="226"/>
      <c r="FW114" s="226"/>
      <c r="FX114" s="226"/>
      <c r="FY114" s="226"/>
      <c r="FZ114" s="226"/>
      <c r="GA114" s="226"/>
      <c r="GB114" s="226"/>
      <c r="GC114" s="226"/>
      <c r="GD114" s="226"/>
      <c r="GE114" s="226"/>
      <c r="GF114" s="226"/>
      <c r="GG114" s="226"/>
      <c r="GH114" s="226"/>
      <c r="GI114" s="226"/>
      <c r="GJ114" s="236">
        <f t="shared" si="20"/>
        <v>8</v>
      </c>
      <c r="GK114" s="226"/>
      <c r="GL114" s="226"/>
      <c r="GM114" s="226"/>
      <c r="GN114" s="226"/>
      <c r="GO114" s="226"/>
      <c r="GP114" s="226"/>
      <c r="GQ114" s="226"/>
      <c r="GR114" s="226"/>
      <c r="GS114" s="226"/>
      <c r="GT114" s="226"/>
      <c r="GU114" s="226"/>
      <c r="GV114" s="226"/>
      <c r="GW114" s="226"/>
      <c r="GX114" s="226"/>
      <c r="GY114" s="226"/>
      <c r="GZ114" s="226"/>
      <c r="HA114" s="226"/>
      <c r="HB114" s="226"/>
      <c r="HC114" s="226"/>
      <c r="HD114" s="226"/>
      <c r="HE114" s="236">
        <f t="shared" si="21"/>
        <v>8</v>
      </c>
      <c r="HF114" s="226"/>
      <c r="HG114" s="226"/>
      <c r="HH114" s="226"/>
      <c r="HI114" s="226"/>
      <c r="HJ114" s="226"/>
      <c r="HK114" s="226"/>
      <c r="HL114" s="226"/>
      <c r="HM114" s="226"/>
      <c r="HN114" s="226"/>
      <c r="HO114" s="226"/>
      <c r="HP114" s="226"/>
      <c r="HQ114" s="226"/>
      <c r="HR114" s="226"/>
      <c r="HS114" s="226"/>
      <c r="HT114" s="226"/>
      <c r="HU114" s="226"/>
      <c r="HV114" s="226"/>
      <c r="HW114" s="226"/>
      <c r="HX114" s="226"/>
      <c r="HY114" s="226"/>
      <c r="HZ114" s="236">
        <f t="shared" si="22"/>
        <v>8</v>
      </c>
      <c r="IA114" s="226"/>
      <c r="IB114" s="226"/>
      <c r="IC114" s="226"/>
      <c r="ID114" s="226"/>
      <c r="IE114" s="226"/>
      <c r="IF114" s="226"/>
      <c r="IG114" s="226"/>
      <c r="IH114" s="226"/>
      <c r="II114" s="226"/>
      <c r="IJ114" s="226"/>
      <c r="IK114" s="226"/>
      <c r="IL114" s="226"/>
      <c r="IM114" s="226"/>
      <c r="IN114" s="226"/>
      <c r="IO114" s="226"/>
      <c r="IP114" s="226"/>
      <c r="IQ114" s="226"/>
      <c r="IR114" s="226"/>
      <c r="IS114" s="226"/>
      <c r="IT114" s="226"/>
      <c r="IU114" s="226"/>
    </row>
    <row r="115" spans="1:255" ht="15.75" customHeight="1" hidden="1">
      <c r="A115" s="204"/>
      <c r="B115" s="205"/>
      <c r="C115" s="206">
        <f t="shared" si="11"/>
        <v>6</v>
      </c>
      <c r="D115" s="197"/>
      <c r="E115" s="197"/>
      <c r="F115" s="197"/>
      <c r="G115" s="197"/>
      <c r="H115" s="197"/>
      <c r="I115" s="197"/>
      <c r="J115" s="197"/>
      <c r="K115" s="197"/>
      <c r="L115" s="197"/>
      <c r="M115" s="197"/>
      <c r="N115" s="197"/>
      <c r="O115" s="197"/>
      <c r="P115" s="226"/>
      <c r="Q115" s="226"/>
      <c r="R115" s="226"/>
      <c r="S115" s="226"/>
      <c r="T115" s="226"/>
      <c r="U115" s="226"/>
      <c r="V115" s="226"/>
      <c r="W115" s="226"/>
      <c r="X115" s="236">
        <f t="shared" si="12"/>
        <v>6</v>
      </c>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36">
        <f t="shared" si="13"/>
        <v>6</v>
      </c>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36">
        <f t="shared" si="14"/>
        <v>6</v>
      </c>
      <c r="BO115" s="226"/>
      <c r="BP115" s="226"/>
      <c r="BQ115" s="226"/>
      <c r="BR115" s="226"/>
      <c r="BS115" s="226"/>
      <c r="BT115" s="226"/>
      <c r="BU115" s="226"/>
      <c r="BV115" s="226"/>
      <c r="BW115" s="226"/>
      <c r="BX115" s="226"/>
      <c r="BY115" s="226"/>
      <c r="BZ115" s="226"/>
      <c r="CA115" s="226"/>
      <c r="CB115" s="226"/>
      <c r="CC115" s="226"/>
      <c r="CD115" s="226"/>
      <c r="CE115" s="226"/>
      <c r="CF115" s="226"/>
      <c r="CG115" s="226"/>
      <c r="CH115" s="226"/>
      <c r="CI115" s="236">
        <f t="shared" si="15"/>
        <v>6</v>
      </c>
      <c r="CJ115" s="226"/>
      <c r="CK115" s="226"/>
      <c r="CL115" s="197"/>
      <c r="CM115" s="237"/>
      <c r="CN115" s="237"/>
      <c r="CO115" s="237"/>
      <c r="CP115" s="237"/>
      <c r="CQ115" s="237"/>
      <c r="CR115" s="237"/>
      <c r="CS115" s="237"/>
      <c r="CT115" s="237"/>
      <c r="CU115" s="237"/>
      <c r="CV115" s="237"/>
      <c r="CW115" s="237"/>
      <c r="CX115" s="237"/>
      <c r="CY115" s="237"/>
      <c r="CZ115" s="237"/>
      <c r="DA115" s="237"/>
      <c r="DB115" s="237"/>
      <c r="DC115" s="237"/>
      <c r="DD115" s="51">
        <f t="shared" si="16"/>
        <v>6</v>
      </c>
      <c r="DE115" s="237"/>
      <c r="DF115" s="237"/>
      <c r="DG115" s="237"/>
      <c r="DH115" s="226"/>
      <c r="DI115" s="226"/>
      <c r="DJ115" s="226"/>
      <c r="DK115" s="226"/>
      <c r="DL115" s="226"/>
      <c r="DM115" s="226"/>
      <c r="DN115" s="226"/>
      <c r="DO115" s="226"/>
      <c r="DP115" s="226"/>
      <c r="DQ115" s="226"/>
      <c r="DR115" s="226"/>
      <c r="DS115" s="226"/>
      <c r="DT115" s="226"/>
      <c r="DU115" s="226"/>
      <c r="DV115" s="226"/>
      <c r="DW115" s="226"/>
      <c r="DX115" s="226"/>
      <c r="DY115" s="236">
        <f t="shared" si="17"/>
        <v>6</v>
      </c>
      <c r="DZ115" s="226"/>
      <c r="EA115" s="226"/>
      <c r="EB115" s="226"/>
      <c r="EC115" s="226"/>
      <c r="ED115" s="226"/>
      <c r="EE115" s="226"/>
      <c r="EF115" s="226"/>
      <c r="EG115" s="226"/>
      <c r="EH115" s="226"/>
      <c r="EI115" s="226"/>
      <c r="EJ115" s="226"/>
      <c r="EK115" s="226"/>
      <c r="EL115" s="226"/>
      <c r="EM115" s="226"/>
      <c r="EN115" s="226"/>
      <c r="EO115" s="226"/>
      <c r="EP115" s="226"/>
      <c r="EQ115" s="226"/>
      <c r="ER115" s="226"/>
      <c r="ES115" s="226"/>
      <c r="ET115" s="236">
        <f t="shared" si="18"/>
        <v>6</v>
      </c>
      <c r="EU115" s="226"/>
      <c r="EV115" s="226"/>
      <c r="EW115" s="226"/>
      <c r="EX115" s="226"/>
      <c r="EY115" s="226"/>
      <c r="EZ115" s="226"/>
      <c r="FA115" s="226"/>
      <c r="FB115" s="226"/>
      <c r="FC115" s="226"/>
      <c r="FD115" s="226"/>
      <c r="FE115" s="226"/>
      <c r="FF115" s="226"/>
      <c r="FG115" s="226"/>
      <c r="FH115" s="226"/>
      <c r="FI115" s="226"/>
      <c r="FJ115" s="226"/>
      <c r="FK115" s="226"/>
      <c r="FL115" s="226"/>
      <c r="FM115" s="226"/>
      <c r="FN115" s="226"/>
      <c r="FO115" s="236">
        <f t="shared" si="19"/>
        <v>6</v>
      </c>
      <c r="FP115" s="226"/>
      <c r="FQ115" s="226"/>
      <c r="FR115" s="226"/>
      <c r="FS115" s="226"/>
      <c r="FT115" s="226"/>
      <c r="FU115" s="226"/>
      <c r="FV115" s="226"/>
      <c r="FW115" s="226"/>
      <c r="FX115" s="226"/>
      <c r="FY115" s="226"/>
      <c r="FZ115" s="226"/>
      <c r="GA115" s="226"/>
      <c r="GB115" s="226"/>
      <c r="GC115" s="226"/>
      <c r="GD115" s="226"/>
      <c r="GE115" s="226"/>
      <c r="GF115" s="226"/>
      <c r="GG115" s="226"/>
      <c r="GH115" s="226"/>
      <c r="GI115" s="226"/>
      <c r="GJ115" s="236">
        <f t="shared" si="20"/>
        <v>6</v>
      </c>
      <c r="GK115" s="226"/>
      <c r="GL115" s="226"/>
      <c r="GM115" s="226"/>
      <c r="GN115" s="226"/>
      <c r="GO115" s="226"/>
      <c r="GP115" s="226"/>
      <c r="GQ115" s="226"/>
      <c r="GR115" s="226"/>
      <c r="GS115" s="226"/>
      <c r="GT115" s="226"/>
      <c r="GU115" s="226"/>
      <c r="GV115" s="226"/>
      <c r="GW115" s="226"/>
      <c r="GX115" s="226"/>
      <c r="GY115" s="226"/>
      <c r="GZ115" s="226"/>
      <c r="HA115" s="226"/>
      <c r="HB115" s="226"/>
      <c r="HC115" s="226"/>
      <c r="HD115" s="226"/>
      <c r="HE115" s="236">
        <f t="shared" si="21"/>
        <v>6</v>
      </c>
      <c r="HF115" s="226"/>
      <c r="HG115" s="226"/>
      <c r="HH115" s="226"/>
      <c r="HI115" s="226"/>
      <c r="HJ115" s="226"/>
      <c r="HK115" s="226"/>
      <c r="HL115" s="226"/>
      <c r="HM115" s="226"/>
      <c r="HN115" s="226"/>
      <c r="HO115" s="226"/>
      <c r="HP115" s="226"/>
      <c r="HQ115" s="226"/>
      <c r="HR115" s="226"/>
      <c r="HS115" s="226"/>
      <c r="HT115" s="226"/>
      <c r="HU115" s="226"/>
      <c r="HV115" s="226"/>
      <c r="HW115" s="226"/>
      <c r="HX115" s="226"/>
      <c r="HY115" s="226"/>
      <c r="HZ115" s="236">
        <f t="shared" si="22"/>
        <v>6</v>
      </c>
      <c r="IA115" s="226"/>
      <c r="IB115" s="226"/>
      <c r="IC115" s="226"/>
      <c r="ID115" s="226"/>
      <c r="IE115" s="226"/>
      <c r="IF115" s="226"/>
      <c r="IG115" s="226"/>
      <c r="IH115" s="226"/>
      <c r="II115" s="226"/>
      <c r="IJ115" s="226"/>
      <c r="IK115" s="226"/>
      <c r="IL115" s="226"/>
      <c r="IM115" s="226"/>
      <c r="IN115" s="226"/>
      <c r="IO115" s="226"/>
      <c r="IP115" s="226"/>
      <c r="IQ115" s="226"/>
      <c r="IR115" s="226"/>
      <c r="IS115" s="226"/>
      <c r="IT115" s="226"/>
      <c r="IU115" s="226"/>
    </row>
    <row r="116" spans="1:255" ht="15.75" customHeight="1" hidden="1">
      <c r="A116" s="204"/>
      <c r="B116" s="205"/>
      <c r="C116" s="206">
        <f t="shared" si="11"/>
        <v>0</v>
      </c>
      <c r="D116" s="197"/>
      <c r="E116" s="197"/>
      <c r="F116" s="197"/>
      <c r="G116" s="197"/>
      <c r="H116" s="197"/>
      <c r="I116" s="197"/>
      <c r="J116" s="197"/>
      <c r="K116" s="197"/>
      <c r="L116" s="197"/>
      <c r="M116" s="197"/>
      <c r="N116" s="197"/>
      <c r="O116" s="197"/>
      <c r="P116" s="226"/>
      <c r="Q116" s="226"/>
      <c r="R116" s="226"/>
      <c r="S116" s="226"/>
      <c r="T116" s="226"/>
      <c r="U116" s="226"/>
      <c r="V116" s="226"/>
      <c r="W116" s="226"/>
      <c r="X116" s="236">
        <f t="shared" si="12"/>
        <v>0</v>
      </c>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36">
        <f t="shared" si="13"/>
        <v>0</v>
      </c>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36">
        <f t="shared" si="14"/>
        <v>0</v>
      </c>
      <c r="BO116" s="226"/>
      <c r="BP116" s="226"/>
      <c r="BQ116" s="226"/>
      <c r="BR116" s="226"/>
      <c r="BS116" s="226"/>
      <c r="BT116" s="226"/>
      <c r="BU116" s="226"/>
      <c r="BV116" s="226"/>
      <c r="BW116" s="226"/>
      <c r="BX116" s="226"/>
      <c r="BY116" s="226"/>
      <c r="BZ116" s="226"/>
      <c r="CA116" s="226"/>
      <c r="CB116" s="226"/>
      <c r="CC116" s="226"/>
      <c r="CD116" s="226"/>
      <c r="CE116" s="226"/>
      <c r="CF116" s="226"/>
      <c r="CG116" s="226"/>
      <c r="CH116" s="226"/>
      <c r="CI116" s="236">
        <f t="shared" si="15"/>
        <v>0</v>
      </c>
      <c r="CJ116" s="226"/>
      <c r="CK116" s="226"/>
      <c r="CL116" s="197"/>
      <c r="CM116" s="237"/>
      <c r="CN116" s="237"/>
      <c r="CO116" s="237"/>
      <c r="CP116" s="237"/>
      <c r="CQ116" s="237"/>
      <c r="CR116" s="237"/>
      <c r="CS116" s="237"/>
      <c r="CT116" s="237"/>
      <c r="CU116" s="237"/>
      <c r="CV116" s="237"/>
      <c r="CW116" s="237"/>
      <c r="CX116" s="237"/>
      <c r="CY116" s="237"/>
      <c r="CZ116" s="237"/>
      <c r="DA116" s="237"/>
      <c r="DB116" s="237"/>
      <c r="DC116" s="237"/>
      <c r="DD116" s="51">
        <f t="shared" si="16"/>
        <v>0</v>
      </c>
      <c r="DE116" s="237"/>
      <c r="DF116" s="237"/>
      <c r="DG116" s="237"/>
      <c r="DH116" s="226"/>
      <c r="DI116" s="226"/>
      <c r="DJ116" s="226"/>
      <c r="DK116" s="226"/>
      <c r="DL116" s="226"/>
      <c r="DM116" s="226"/>
      <c r="DN116" s="226"/>
      <c r="DO116" s="226"/>
      <c r="DP116" s="226"/>
      <c r="DQ116" s="226"/>
      <c r="DR116" s="226"/>
      <c r="DS116" s="226"/>
      <c r="DT116" s="226"/>
      <c r="DU116" s="226"/>
      <c r="DV116" s="226"/>
      <c r="DW116" s="226"/>
      <c r="DX116" s="226"/>
      <c r="DY116" s="236">
        <f t="shared" si="17"/>
        <v>0</v>
      </c>
      <c r="DZ116" s="226"/>
      <c r="EA116" s="226"/>
      <c r="EB116" s="226"/>
      <c r="EC116" s="226"/>
      <c r="ED116" s="226"/>
      <c r="EE116" s="226"/>
      <c r="EF116" s="226"/>
      <c r="EG116" s="226"/>
      <c r="EH116" s="226"/>
      <c r="EI116" s="226"/>
      <c r="EJ116" s="226"/>
      <c r="EK116" s="226"/>
      <c r="EL116" s="226"/>
      <c r="EM116" s="226"/>
      <c r="EN116" s="226"/>
      <c r="EO116" s="226"/>
      <c r="EP116" s="226"/>
      <c r="EQ116" s="226"/>
      <c r="ER116" s="226"/>
      <c r="ES116" s="226"/>
      <c r="ET116" s="236">
        <f t="shared" si="18"/>
        <v>0</v>
      </c>
      <c r="EU116" s="226"/>
      <c r="EV116" s="226"/>
      <c r="EW116" s="226"/>
      <c r="EX116" s="226"/>
      <c r="EY116" s="226"/>
      <c r="EZ116" s="226"/>
      <c r="FA116" s="226"/>
      <c r="FB116" s="226"/>
      <c r="FC116" s="226"/>
      <c r="FD116" s="226"/>
      <c r="FE116" s="226"/>
      <c r="FF116" s="226"/>
      <c r="FG116" s="226"/>
      <c r="FH116" s="226"/>
      <c r="FI116" s="226"/>
      <c r="FJ116" s="226"/>
      <c r="FK116" s="226"/>
      <c r="FL116" s="226"/>
      <c r="FM116" s="226"/>
      <c r="FN116" s="226"/>
      <c r="FO116" s="236">
        <f t="shared" si="19"/>
        <v>0</v>
      </c>
      <c r="FP116" s="226"/>
      <c r="FQ116" s="226"/>
      <c r="FR116" s="226"/>
      <c r="FS116" s="226"/>
      <c r="FT116" s="226"/>
      <c r="FU116" s="226"/>
      <c r="FV116" s="226"/>
      <c r="FW116" s="226"/>
      <c r="FX116" s="226"/>
      <c r="FY116" s="226"/>
      <c r="FZ116" s="226"/>
      <c r="GA116" s="226"/>
      <c r="GB116" s="226"/>
      <c r="GC116" s="226"/>
      <c r="GD116" s="226"/>
      <c r="GE116" s="226"/>
      <c r="GF116" s="226"/>
      <c r="GG116" s="226"/>
      <c r="GH116" s="226"/>
      <c r="GI116" s="226"/>
      <c r="GJ116" s="236">
        <f t="shared" si="20"/>
        <v>0</v>
      </c>
      <c r="GK116" s="226"/>
      <c r="GL116" s="226"/>
      <c r="GM116" s="226"/>
      <c r="GN116" s="226"/>
      <c r="GO116" s="226"/>
      <c r="GP116" s="226"/>
      <c r="GQ116" s="226"/>
      <c r="GR116" s="226"/>
      <c r="GS116" s="226"/>
      <c r="GT116" s="226"/>
      <c r="GU116" s="226"/>
      <c r="GV116" s="226"/>
      <c r="GW116" s="226"/>
      <c r="GX116" s="226"/>
      <c r="GY116" s="226"/>
      <c r="GZ116" s="226"/>
      <c r="HA116" s="226"/>
      <c r="HB116" s="226"/>
      <c r="HC116" s="226"/>
      <c r="HD116" s="226"/>
      <c r="HE116" s="236">
        <f t="shared" si="21"/>
        <v>0</v>
      </c>
      <c r="HF116" s="226"/>
      <c r="HG116" s="226"/>
      <c r="HH116" s="226"/>
      <c r="HI116" s="226"/>
      <c r="HJ116" s="226"/>
      <c r="HK116" s="226"/>
      <c r="HL116" s="226"/>
      <c r="HM116" s="226"/>
      <c r="HN116" s="226"/>
      <c r="HO116" s="226"/>
      <c r="HP116" s="226"/>
      <c r="HQ116" s="226"/>
      <c r="HR116" s="226"/>
      <c r="HS116" s="226"/>
      <c r="HT116" s="226"/>
      <c r="HU116" s="226"/>
      <c r="HV116" s="226"/>
      <c r="HW116" s="226"/>
      <c r="HX116" s="226"/>
      <c r="HY116" s="226"/>
      <c r="HZ116" s="236">
        <f t="shared" si="22"/>
        <v>0</v>
      </c>
      <c r="IA116" s="226"/>
      <c r="IB116" s="226"/>
      <c r="IC116" s="226"/>
      <c r="ID116" s="226"/>
      <c r="IE116" s="226"/>
      <c r="IF116" s="226"/>
      <c r="IG116" s="226"/>
      <c r="IH116" s="226"/>
      <c r="II116" s="226"/>
      <c r="IJ116" s="226"/>
      <c r="IK116" s="226"/>
      <c r="IL116" s="226"/>
      <c r="IM116" s="226"/>
      <c r="IN116" s="226"/>
      <c r="IO116" s="226"/>
      <c r="IP116" s="226"/>
      <c r="IQ116" s="226"/>
      <c r="IR116" s="226"/>
      <c r="IS116" s="226"/>
      <c r="IT116" s="226"/>
      <c r="IU116" s="226"/>
    </row>
    <row r="117" spans="1:90" s="51" customFormat="1" ht="15.75" customHeight="1" hidden="1">
      <c r="A117" s="96"/>
      <c r="B117" s="97"/>
      <c r="C117" s="93"/>
      <c r="D117" s="94"/>
      <c r="E117" s="94"/>
      <c r="F117" s="94"/>
      <c r="G117" s="94"/>
      <c r="H117" s="94"/>
      <c r="I117" s="94"/>
      <c r="J117" s="94"/>
      <c r="K117" s="94"/>
      <c r="L117" s="94"/>
      <c r="M117" s="94"/>
      <c r="N117" s="94"/>
      <c r="O117" s="94"/>
      <c r="V117" s="56"/>
      <c r="W117" s="56"/>
      <c r="X117" s="56"/>
      <c r="Y117" s="207"/>
      <c r="CL117" s="158"/>
    </row>
    <row r="118" spans="1:90" s="51" customFormat="1" ht="12.75" hidden="1">
      <c r="A118" s="96"/>
      <c r="B118" s="97"/>
      <c r="C118" s="93"/>
      <c r="D118" s="94"/>
      <c r="E118" s="94"/>
      <c r="F118" s="94"/>
      <c r="G118" s="94"/>
      <c r="H118" s="94"/>
      <c r="I118" s="94"/>
      <c r="J118" s="94"/>
      <c r="K118" s="94"/>
      <c r="L118" s="94"/>
      <c r="M118" s="94"/>
      <c r="N118" s="94"/>
      <c r="O118" s="94"/>
      <c r="V118" s="56"/>
      <c r="W118" s="56"/>
      <c r="X118" s="56"/>
      <c r="Y118" s="207"/>
      <c r="CL118" s="158"/>
    </row>
    <row r="119" spans="1:90" s="51" customFormat="1" ht="12.75" hidden="1">
      <c r="A119" s="96"/>
      <c r="B119" s="97"/>
      <c r="C119" s="93"/>
      <c r="D119" s="94"/>
      <c r="E119" s="94"/>
      <c r="F119" s="94"/>
      <c r="G119" s="94"/>
      <c r="H119" s="94"/>
      <c r="I119" s="94"/>
      <c r="J119" s="94"/>
      <c r="K119" s="94"/>
      <c r="L119" s="94"/>
      <c r="M119" s="94"/>
      <c r="N119" s="94"/>
      <c r="O119" s="94"/>
      <c r="V119" s="56"/>
      <c r="W119" s="56"/>
      <c r="X119" s="56"/>
      <c r="Y119" s="207"/>
      <c r="CL119" s="158"/>
    </row>
    <row r="120" spans="1:90" s="51" customFormat="1" ht="13.5" customHeight="1" hidden="1">
      <c r="A120" s="96"/>
      <c r="B120" s="97"/>
      <c r="C120" s="93"/>
      <c r="D120" s="94"/>
      <c r="E120" s="94"/>
      <c r="F120" s="94"/>
      <c r="G120" s="94"/>
      <c r="H120" s="94"/>
      <c r="I120" s="94"/>
      <c r="J120" s="94"/>
      <c r="K120" s="94"/>
      <c r="L120" s="94"/>
      <c r="M120" s="94"/>
      <c r="N120" s="94"/>
      <c r="O120" s="94"/>
      <c r="V120" s="56"/>
      <c r="W120" s="56"/>
      <c r="X120" s="56"/>
      <c r="Y120" s="207"/>
      <c r="CL120" s="158"/>
    </row>
    <row r="121" spans="1:90" s="51" customFormat="1" ht="13.5" customHeight="1" hidden="1">
      <c r="A121" s="96"/>
      <c r="B121" s="97"/>
      <c r="C121" s="93"/>
      <c r="D121" s="94"/>
      <c r="E121" s="94"/>
      <c r="F121" s="94"/>
      <c r="G121" s="94"/>
      <c r="H121" s="94"/>
      <c r="I121" s="94"/>
      <c r="J121" s="94"/>
      <c r="K121" s="94"/>
      <c r="L121" s="94"/>
      <c r="M121" s="94"/>
      <c r="N121" s="94"/>
      <c r="O121" s="94"/>
      <c r="V121" s="56"/>
      <c r="W121" s="56"/>
      <c r="X121" s="56"/>
      <c r="Y121" s="207"/>
      <c r="CL121" s="158"/>
    </row>
    <row r="122" spans="1:90" s="51" customFormat="1" ht="12.75" hidden="1">
      <c r="A122" s="96"/>
      <c r="B122" s="97"/>
      <c r="C122" s="93"/>
      <c r="D122" s="94"/>
      <c r="E122" s="94"/>
      <c r="F122" s="94"/>
      <c r="G122" s="94"/>
      <c r="H122" s="94"/>
      <c r="I122" s="94"/>
      <c r="J122" s="94"/>
      <c r="K122" s="94"/>
      <c r="L122" s="94"/>
      <c r="M122" s="94"/>
      <c r="N122" s="94"/>
      <c r="O122" s="94"/>
      <c r="V122" s="56"/>
      <c r="W122" s="56"/>
      <c r="X122" s="56"/>
      <c r="Y122" s="207"/>
      <c r="CL122" s="158"/>
    </row>
    <row r="123" spans="1:90" s="51" customFormat="1" ht="12.75" hidden="1">
      <c r="A123" s="96"/>
      <c r="B123" s="97"/>
      <c r="C123" s="93"/>
      <c r="D123" s="94"/>
      <c r="E123" s="94"/>
      <c r="F123" s="94"/>
      <c r="G123" s="94"/>
      <c r="H123" s="94"/>
      <c r="I123" s="94"/>
      <c r="J123" s="94"/>
      <c r="K123" s="94"/>
      <c r="L123" s="94"/>
      <c r="M123" s="94"/>
      <c r="N123" s="94"/>
      <c r="O123" s="94"/>
      <c r="V123" s="56"/>
      <c r="W123" s="56"/>
      <c r="X123" s="56"/>
      <c r="Y123" s="207"/>
      <c r="CL123" s="158"/>
    </row>
    <row r="124" spans="1:90" s="51" customFormat="1" ht="12.75" hidden="1">
      <c r="A124" s="96"/>
      <c r="B124" s="97"/>
      <c r="C124" s="93"/>
      <c r="D124" s="94"/>
      <c r="E124" s="94"/>
      <c r="F124" s="94"/>
      <c r="G124" s="94"/>
      <c r="H124" s="94"/>
      <c r="I124" s="94"/>
      <c r="J124" s="94"/>
      <c r="K124" s="94"/>
      <c r="L124" s="94"/>
      <c r="M124" s="94"/>
      <c r="N124" s="94"/>
      <c r="O124" s="94"/>
      <c r="V124" s="56"/>
      <c r="W124" s="56"/>
      <c r="X124" s="56"/>
      <c r="Y124" s="207"/>
      <c r="CL124" s="158"/>
    </row>
    <row r="125" spans="1:90" s="51" customFormat="1" ht="12.75" hidden="1">
      <c r="A125" s="96"/>
      <c r="B125" s="97"/>
      <c r="C125" s="93"/>
      <c r="D125" s="94"/>
      <c r="E125" s="94"/>
      <c r="F125" s="94"/>
      <c r="G125" s="94"/>
      <c r="H125" s="94"/>
      <c r="I125" s="94"/>
      <c r="J125" s="94"/>
      <c r="K125" s="94"/>
      <c r="L125" s="94"/>
      <c r="M125" s="94"/>
      <c r="N125" s="94"/>
      <c r="O125" s="94"/>
      <c r="V125" s="56"/>
      <c r="W125" s="56"/>
      <c r="X125" s="56"/>
      <c r="Y125" s="207"/>
      <c r="CL125" s="158"/>
    </row>
    <row r="126" spans="1:90" s="51" customFormat="1" ht="12.75" hidden="1">
      <c r="A126" s="96"/>
      <c r="B126" s="97"/>
      <c r="C126" s="93"/>
      <c r="D126" s="94"/>
      <c r="E126" s="94"/>
      <c r="F126" s="94"/>
      <c r="G126" s="94"/>
      <c r="H126" s="94"/>
      <c r="I126" s="94"/>
      <c r="J126" s="94"/>
      <c r="K126" s="94"/>
      <c r="L126" s="94"/>
      <c r="M126" s="94"/>
      <c r="N126" s="94"/>
      <c r="O126" s="94"/>
      <c r="V126" s="56"/>
      <c r="W126" s="56"/>
      <c r="X126" s="56"/>
      <c r="Y126" s="207"/>
      <c r="CL126" s="158"/>
    </row>
    <row r="127" spans="1:90" s="51" customFormat="1" ht="12.75" hidden="1">
      <c r="A127" s="96"/>
      <c r="B127" s="97"/>
      <c r="C127" s="93"/>
      <c r="D127" s="94"/>
      <c r="E127" s="94"/>
      <c r="F127" s="94"/>
      <c r="G127" s="94"/>
      <c r="H127" s="94"/>
      <c r="I127" s="94"/>
      <c r="J127" s="94"/>
      <c r="K127" s="94"/>
      <c r="L127" s="94"/>
      <c r="M127" s="94"/>
      <c r="N127" s="94"/>
      <c r="O127" s="94"/>
      <c r="V127" s="56"/>
      <c r="W127" s="56"/>
      <c r="X127" s="56"/>
      <c r="Y127" s="207"/>
      <c r="CL127" s="158"/>
    </row>
    <row r="128" spans="1:90" s="51" customFormat="1" ht="12.75" hidden="1">
      <c r="A128" s="96"/>
      <c r="B128" s="97"/>
      <c r="C128" s="93"/>
      <c r="D128" s="94"/>
      <c r="E128" s="94"/>
      <c r="F128" s="94"/>
      <c r="G128" s="94"/>
      <c r="H128" s="94"/>
      <c r="I128" s="94"/>
      <c r="J128" s="94"/>
      <c r="K128" s="94"/>
      <c r="L128" s="94"/>
      <c r="M128" s="94"/>
      <c r="N128" s="94"/>
      <c r="O128" s="94"/>
      <c r="V128" s="56"/>
      <c r="W128" s="56"/>
      <c r="X128" s="56"/>
      <c r="Y128" s="207"/>
      <c r="CL128" s="158"/>
    </row>
    <row r="129" spans="1:90" ht="12.75" hidden="1">
      <c r="A129" s="96"/>
      <c r="B129" s="97"/>
      <c r="C129" s="93"/>
      <c r="D129" s="94"/>
      <c r="E129" s="94"/>
      <c r="F129" s="94"/>
      <c r="G129" s="94"/>
      <c r="H129" s="94"/>
      <c r="I129" s="94"/>
      <c r="J129" s="94"/>
      <c r="K129" s="94"/>
      <c r="L129" s="94"/>
      <c r="M129" s="94"/>
      <c r="N129" s="94"/>
      <c r="O129" s="94"/>
      <c r="P129" s="51"/>
      <c r="Q129" s="51"/>
      <c r="R129" s="51"/>
      <c r="S129" s="51"/>
      <c r="T129" s="51"/>
      <c r="U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158"/>
    </row>
    <row r="130" spans="1:90" ht="12.75" hidden="1">
      <c r="A130" s="96"/>
      <c r="B130" s="97"/>
      <c r="C130" s="93"/>
      <c r="D130" s="94"/>
      <c r="E130" s="94"/>
      <c r="F130" s="94"/>
      <c r="G130" s="94"/>
      <c r="H130" s="94"/>
      <c r="I130" s="94"/>
      <c r="J130" s="94"/>
      <c r="K130" s="94"/>
      <c r="L130" s="94"/>
      <c r="M130" s="94"/>
      <c r="N130" s="94"/>
      <c r="O130" s="94"/>
      <c r="P130" s="51"/>
      <c r="Q130" s="51"/>
      <c r="R130" s="51"/>
      <c r="S130" s="51"/>
      <c r="T130" s="51"/>
      <c r="U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158"/>
    </row>
    <row r="131" spans="1:90" ht="12.75" hidden="1">
      <c r="A131" s="96"/>
      <c r="B131" s="97"/>
      <c r="C131" s="93"/>
      <c r="D131" s="94"/>
      <c r="E131" s="94"/>
      <c r="F131" s="94"/>
      <c r="G131" s="94"/>
      <c r="H131" s="94"/>
      <c r="I131" s="94"/>
      <c r="J131" s="94"/>
      <c r="K131" s="94"/>
      <c r="L131" s="94"/>
      <c r="M131" s="94"/>
      <c r="N131" s="94"/>
      <c r="O131" s="94"/>
      <c r="P131" s="51"/>
      <c r="Q131" s="51"/>
      <c r="R131" s="51"/>
      <c r="S131" s="51"/>
      <c r="T131" s="51"/>
      <c r="U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158"/>
    </row>
    <row r="132" spans="1:90" ht="12.75" hidden="1">
      <c r="A132" s="96"/>
      <c r="B132" s="97"/>
      <c r="C132" s="93"/>
      <c r="D132" s="94"/>
      <c r="E132" s="94"/>
      <c r="F132" s="94"/>
      <c r="G132" s="94"/>
      <c r="H132" s="94"/>
      <c r="I132" s="94"/>
      <c r="J132" s="94"/>
      <c r="K132" s="94"/>
      <c r="L132" s="94"/>
      <c r="M132" s="94"/>
      <c r="N132" s="94"/>
      <c r="O132" s="94"/>
      <c r="P132" s="51"/>
      <c r="Q132" s="51"/>
      <c r="R132" s="51"/>
      <c r="S132" s="51"/>
      <c r="T132" s="51"/>
      <c r="U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158"/>
    </row>
    <row r="133" spans="1:90" ht="12.75" hidden="1">
      <c r="A133" s="96"/>
      <c r="B133" s="97"/>
      <c r="C133" s="93"/>
      <c r="D133" s="94"/>
      <c r="E133" s="94"/>
      <c r="F133" s="94"/>
      <c r="G133" s="94"/>
      <c r="H133" s="94"/>
      <c r="I133" s="94"/>
      <c r="J133" s="94"/>
      <c r="K133" s="94"/>
      <c r="L133" s="94"/>
      <c r="M133" s="94"/>
      <c r="N133" s="94"/>
      <c r="O133" s="94"/>
      <c r="P133" s="51"/>
      <c r="Q133" s="51"/>
      <c r="R133" s="51"/>
      <c r="S133" s="51"/>
      <c r="T133" s="51"/>
      <c r="U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158"/>
    </row>
    <row r="134" spans="1:90" ht="12.75" hidden="1">
      <c r="A134" s="96"/>
      <c r="B134" s="97"/>
      <c r="C134" s="93"/>
      <c r="D134" s="94"/>
      <c r="E134" s="94"/>
      <c r="F134" s="94"/>
      <c r="G134" s="94"/>
      <c r="H134" s="94"/>
      <c r="I134" s="94"/>
      <c r="J134" s="94"/>
      <c r="K134" s="94"/>
      <c r="L134" s="94"/>
      <c r="M134" s="94"/>
      <c r="N134" s="94"/>
      <c r="O134" s="94"/>
      <c r="P134" s="51"/>
      <c r="Q134" s="51"/>
      <c r="R134" s="51"/>
      <c r="S134" s="51"/>
      <c r="T134" s="51"/>
      <c r="U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158"/>
    </row>
    <row r="135" spans="1:90" ht="12.75" hidden="1">
      <c r="A135" s="96"/>
      <c r="B135" s="97"/>
      <c r="C135" s="93"/>
      <c r="D135" s="94"/>
      <c r="E135" s="94"/>
      <c r="F135" s="94"/>
      <c r="G135" s="94"/>
      <c r="H135" s="94"/>
      <c r="I135" s="94"/>
      <c r="J135" s="94"/>
      <c r="K135" s="94"/>
      <c r="L135" s="94"/>
      <c r="M135" s="94"/>
      <c r="N135" s="94"/>
      <c r="O135" s="94"/>
      <c r="P135" s="51"/>
      <c r="Q135" s="51"/>
      <c r="R135" s="51"/>
      <c r="S135" s="51"/>
      <c r="T135" s="51"/>
      <c r="U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158"/>
    </row>
    <row r="136" spans="1:90" ht="12.75" hidden="1">
      <c r="A136" s="96"/>
      <c r="B136" s="97"/>
      <c r="C136" s="93"/>
      <c r="D136" s="94"/>
      <c r="E136" s="94"/>
      <c r="F136" s="94"/>
      <c r="G136" s="94"/>
      <c r="H136" s="94"/>
      <c r="I136" s="94"/>
      <c r="J136" s="94"/>
      <c r="K136" s="94"/>
      <c r="L136" s="94"/>
      <c r="M136" s="94"/>
      <c r="N136" s="94"/>
      <c r="O136" s="94"/>
      <c r="P136" s="51"/>
      <c r="Q136" s="51"/>
      <c r="R136" s="51"/>
      <c r="S136" s="51"/>
      <c r="T136" s="51"/>
      <c r="U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158"/>
    </row>
    <row r="137" spans="1:90" ht="12.75" hidden="1">
      <c r="A137" s="96"/>
      <c r="B137" s="97"/>
      <c r="C137" s="93"/>
      <c r="D137" s="94"/>
      <c r="E137" s="94"/>
      <c r="F137" s="94"/>
      <c r="G137" s="94"/>
      <c r="H137" s="94"/>
      <c r="I137" s="94"/>
      <c r="J137" s="94"/>
      <c r="K137" s="94"/>
      <c r="L137" s="94"/>
      <c r="M137" s="94"/>
      <c r="N137" s="94"/>
      <c r="O137" s="94"/>
      <c r="P137" s="51"/>
      <c r="Q137" s="51"/>
      <c r="R137" s="51"/>
      <c r="S137" s="51"/>
      <c r="T137" s="51"/>
      <c r="U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158"/>
    </row>
    <row r="138" spans="1:90" ht="12.75" hidden="1">
      <c r="A138" s="96"/>
      <c r="B138" s="97"/>
      <c r="C138" s="93"/>
      <c r="D138" s="94"/>
      <c r="E138" s="94"/>
      <c r="F138" s="94"/>
      <c r="G138" s="94"/>
      <c r="H138" s="94"/>
      <c r="I138" s="94"/>
      <c r="J138" s="94"/>
      <c r="K138" s="94"/>
      <c r="L138" s="94"/>
      <c r="M138" s="94"/>
      <c r="N138" s="94"/>
      <c r="O138" s="94"/>
      <c r="P138" s="51"/>
      <c r="Q138" s="51"/>
      <c r="R138" s="51"/>
      <c r="S138" s="51"/>
      <c r="T138" s="51"/>
      <c r="U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158"/>
    </row>
    <row r="139" spans="1:90" ht="12.75" hidden="1">
      <c r="A139" s="96"/>
      <c r="B139" s="97"/>
      <c r="C139" s="93"/>
      <c r="D139" s="94"/>
      <c r="E139" s="94"/>
      <c r="F139" s="94"/>
      <c r="G139" s="94"/>
      <c r="H139" s="94"/>
      <c r="I139" s="94"/>
      <c r="J139" s="94"/>
      <c r="K139" s="94"/>
      <c r="L139" s="94"/>
      <c r="M139" s="94"/>
      <c r="N139" s="94"/>
      <c r="O139" s="94"/>
      <c r="P139" s="51"/>
      <c r="Q139" s="51"/>
      <c r="R139" s="51"/>
      <c r="S139" s="51"/>
      <c r="T139" s="51"/>
      <c r="U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158"/>
    </row>
    <row r="140" spans="1:90" ht="12.75" hidden="1">
      <c r="A140" s="96"/>
      <c r="B140" s="97"/>
      <c r="C140" s="93"/>
      <c r="D140" s="94"/>
      <c r="E140" s="94"/>
      <c r="F140" s="94"/>
      <c r="G140" s="94"/>
      <c r="H140" s="94"/>
      <c r="I140" s="94"/>
      <c r="J140" s="94"/>
      <c r="K140" s="94"/>
      <c r="L140" s="94"/>
      <c r="M140" s="94"/>
      <c r="N140" s="94"/>
      <c r="O140" s="94"/>
      <c r="P140" s="51"/>
      <c r="Q140" s="51"/>
      <c r="R140" s="51"/>
      <c r="S140" s="51"/>
      <c r="T140" s="51"/>
      <c r="U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158"/>
    </row>
    <row r="141" spans="1:90" ht="12.75" hidden="1">
      <c r="A141" s="96"/>
      <c r="B141" s="97"/>
      <c r="C141" s="93"/>
      <c r="D141" s="94"/>
      <c r="E141" s="94"/>
      <c r="F141" s="94"/>
      <c r="G141" s="94"/>
      <c r="H141" s="94"/>
      <c r="I141" s="94"/>
      <c r="J141" s="94"/>
      <c r="K141" s="94"/>
      <c r="L141" s="94"/>
      <c r="M141" s="94"/>
      <c r="N141" s="94"/>
      <c r="O141" s="94"/>
      <c r="P141" s="51"/>
      <c r="Q141" s="51"/>
      <c r="R141" s="51"/>
      <c r="S141" s="51"/>
      <c r="T141" s="51"/>
      <c r="U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158"/>
    </row>
    <row r="142" spans="1:90" ht="12.75" hidden="1">
      <c r="A142" s="96"/>
      <c r="B142" s="97"/>
      <c r="C142" s="93"/>
      <c r="D142" s="94"/>
      <c r="E142" s="94"/>
      <c r="F142" s="94"/>
      <c r="G142" s="94"/>
      <c r="H142" s="94"/>
      <c r="I142" s="94"/>
      <c r="J142" s="94"/>
      <c r="K142" s="94"/>
      <c r="L142" s="94"/>
      <c r="M142" s="94"/>
      <c r="N142" s="94"/>
      <c r="O142" s="94"/>
      <c r="P142" s="51"/>
      <c r="Q142" s="51"/>
      <c r="R142" s="51"/>
      <c r="S142" s="51"/>
      <c r="T142" s="51"/>
      <c r="U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158"/>
    </row>
    <row r="143" spans="1:90" ht="12.75" hidden="1">
      <c r="A143" s="96"/>
      <c r="B143" s="97"/>
      <c r="C143" s="93"/>
      <c r="D143" s="94"/>
      <c r="E143" s="94"/>
      <c r="F143" s="94"/>
      <c r="G143" s="94"/>
      <c r="H143" s="94"/>
      <c r="I143" s="94"/>
      <c r="J143" s="94"/>
      <c r="K143" s="94"/>
      <c r="L143" s="94"/>
      <c r="M143" s="94"/>
      <c r="N143" s="94"/>
      <c r="O143" s="94"/>
      <c r="P143" s="51"/>
      <c r="Q143" s="51"/>
      <c r="R143" s="51"/>
      <c r="S143" s="51"/>
      <c r="T143" s="51"/>
      <c r="U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158"/>
    </row>
    <row r="144" spans="1:90" ht="12.75" hidden="1">
      <c r="A144" s="96"/>
      <c r="B144" s="97"/>
      <c r="C144" s="93"/>
      <c r="D144" s="94"/>
      <c r="E144" s="94"/>
      <c r="F144" s="94"/>
      <c r="G144" s="94"/>
      <c r="H144" s="94"/>
      <c r="I144" s="94"/>
      <c r="J144" s="94"/>
      <c r="K144" s="94"/>
      <c r="L144" s="94"/>
      <c r="M144" s="94"/>
      <c r="N144" s="94"/>
      <c r="O144" s="94"/>
      <c r="P144" s="51"/>
      <c r="Q144" s="51"/>
      <c r="R144" s="51"/>
      <c r="S144" s="51"/>
      <c r="T144" s="51"/>
      <c r="U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158"/>
    </row>
    <row r="145" spans="1:90" ht="12.75" hidden="1">
      <c r="A145" s="96"/>
      <c r="B145" s="97"/>
      <c r="C145" s="93"/>
      <c r="D145" s="94"/>
      <c r="E145" s="94"/>
      <c r="F145" s="94"/>
      <c r="G145" s="94"/>
      <c r="H145" s="94"/>
      <c r="I145" s="94"/>
      <c r="J145" s="94"/>
      <c r="K145" s="94"/>
      <c r="L145" s="94"/>
      <c r="M145" s="94"/>
      <c r="N145" s="94"/>
      <c r="O145" s="94"/>
      <c r="P145" s="51"/>
      <c r="Q145" s="51"/>
      <c r="R145" s="51"/>
      <c r="S145" s="51"/>
      <c r="T145" s="51"/>
      <c r="U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158"/>
    </row>
    <row r="146" spans="1:90" ht="12.75" hidden="1">
      <c r="A146" s="96"/>
      <c r="B146" s="97"/>
      <c r="C146" s="93"/>
      <c r="D146" s="94"/>
      <c r="E146" s="94"/>
      <c r="F146" s="94"/>
      <c r="G146" s="94"/>
      <c r="H146" s="94"/>
      <c r="I146" s="94"/>
      <c r="J146" s="94"/>
      <c r="K146" s="94"/>
      <c r="L146" s="94"/>
      <c r="M146" s="94"/>
      <c r="N146" s="94"/>
      <c r="O146" s="94"/>
      <c r="P146" s="51"/>
      <c r="Q146" s="51"/>
      <c r="R146" s="51"/>
      <c r="S146" s="51"/>
      <c r="T146" s="51"/>
      <c r="U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158"/>
    </row>
    <row r="147" spans="1:90" ht="12.75" hidden="1">
      <c r="A147" s="96"/>
      <c r="B147" s="97"/>
      <c r="C147" s="93"/>
      <c r="D147" s="94"/>
      <c r="E147" s="94"/>
      <c r="F147" s="94"/>
      <c r="G147" s="94"/>
      <c r="H147" s="94"/>
      <c r="I147" s="94"/>
      <c r="J147" s="94"/>
      <c r="K147" s="94"/>
      <c r="L147" s="94"/>
      <c r="M147" s="94"/>
      <c r="N147" s="94"/>
      <c r="O147" s="94"/>
      <c r="P147" s="51"/>
      <c r="Q147" s="51"/>
      <c r="R147" s="51"/>
      <c r="S147" s="51"/>
      <c r="T147" s="51"/>
      <c r="U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158"/>
    </row>
    <row r="148" spans="1:90" ht="12.75" hidden="1">
      <c r="A148" s="96"/>
      <c r="B148" s="97"/>
      <c r="C148" s="93"/>
      <c r="D148" s="94"/>
      <c r="E148" s="94"/>
      <c r="F148" s="94"/>
      <c r="G148" s="94"/>
      <c r="H148" s="94"/>
      <c r="I148" s="94"/>
      <c r="J148" s="94"/>
      <c r="K148" s="94"/>
      <c r="L148" s="94"/>
      <c r="M148" s="94"/>
      <c r="N148" s="94"/>
      <c r="O148" s="94"/>
      <c r="P148" s="51"/>
      <c r="Q148" s="51"/>
      <c r="R148" s="51"/>
      <c r="S148" s="51"/>
      <c r="T148" s="51"/>
      <c r="U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158"/>
    </row>
    <row r="149" spans="1:90" ht="12.75" hidden="1">
      <c r="A149" s="96"/>
      <c r="B149" s="97"/>
      <c r="C149" s="93"/>
      <c r="D149" s="94"/>
      <c r="E149" s="94"/>
      <c r="F149" s="94"/>
      <c r="G149" s="94"/>
      <c r="H149" s="94"/>
      <c r="I149" s="94"/>
      <c r="J149" s="94"/>
      <c r="K149" s="94"/>
      <c r="L149" s="94"/>
      <c r="M149" s="94"/>
      <c r="N149" s="94"/>
      <c r="O149" s="94"/>
      <c r="P149" s="51"/>
      <c r="Q149" s="51"/>
      <c r="R149" s="51"/>
      <c r="S149" s="51"/>
      <c r="T149" s="51"/>
      <c r="U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158"/>
    </row>
    <row r="150" spans="1:90" ht="12.75" hidden="1">
      <c r="A150" s="96"/>
      <c r="B150" s="97"/>
      <c r="C150" s="93"/>
      <c r="D150" s="94"/>
      <c r="E150" s="94"/>
      <c r="F150" s="94"/>
      <c r="G150" s="94"/>
      <c r="H150" s="94"/>
      <c r="I150" s="94"/>
      <c r="J150" s="94"/>
      <c r="K150" s="94"/>
      <c r="L150" s="94"/>
      <c r="M150" s="94"/>
      <c r="N150" s="94"/>
      <c r="O150" s="94"/>
      <c r="P150" s="51"/>
      <c r="Q150" s="51"/>
      <c r="R150" s="51"/>
      <c r="S150" s="51"/>
      <c r="T150" s="51"/>
      <c r="U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158"/>
    </row>
    <row r="151" spans="1:90" ht="12.75" hidden="1">
      <c r="A151" s="96"/>
      <c r="B151" s="97"/>
      <c r="C151" s="93"/>
      <c r="D151" s="94"/>
      <c r="E151" s="94"/>
      <c r="F151" s="94"/>
      <c r="G151" s="94"/>
      <c r="H151" s="94"/>
      <c r="I151" s="94"/>
      <c r="J151" s="94"/>
      <c r="K151" s="94"/>
      <c r="L151" s="94"/>
      <c r="M151" s="94"/>
      <c r="N151" s="94"/>
      <c r="O151" s="94"/>
      <c r="P151" s="51"/>
      <c r="Q151" s="51"/>
      <c r="R151" s="51"/>
      <c r="S151" s="51"/>
      <c r="T151" s="51"/>
      <c r="U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158"/>
    </row>
    <row r="152" spans="1:90" ht="12.75" hidden="1">
      <c r="A152" s="96"/>
      <c r="B152" s="97"/>
      <c r="C152" s="93"/>
      <c r="D152" s="94"/>
      <c r="E152" s="94"/>
      <c r="F152" s="94"/>
      <c r="G152" s="94"/>
      <c r="H152" s="94"/>
      <c r="I152" s="94"/>
      <c r="J152" s="94"/>
      <c r="K152" s="94"/>
      <c r="L152" s="94"/>
      <c r="M152" s="94"/>
      <c r="N152" s="94"/>
      <c r="O152" s="94"/>
      <c r="P152" s="51"/>
      <c r="Q152" s="51"/>
      <c r="R152" s="51"/>
      <c r="S152" s="51"/>
      <c r="T152" s="51"/>
      <c r="U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158"/>
    </row>
    <row r="153" spans="1:90" ht="12.75" hidden="1">
      <c r="A153" s="96"/>
      <c r="B153" s="97"/>
      <c r="C153" s="93"/>
      <c r="D153" s="94"/>
      <c r="E153" s="94"/>
      <c r="F153" s="94"/>
      <c r="G153" s="94"/>
      <c r="H153" s="94"/>
      <c r="I153" s="94"/>
      <c r="J153" s="94"/>
      <c r="K153" s="94"/>
      <c r="L153" s="94"/>
      <c r="M153" s="94"/>
      <c r="N153" s="94"/>
      <c r="O153" s="94"/>
      <c r="P153" s="51"/>
      <c r="Q153" s="51"/>
      <c r="R153" s="51"/>
      <c r="S153" s="51"/>
      <c r="T153" s="51"/>
      <c r="U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158"/>
    </row>
    <row r="154" spans="1:90" ht="12.75" hidden="1">
      <c r="A154" s="96"/>
      <c r="B154" s="97"/>
      <c r="C154" s="93"/>
      <c r="D154" s="94"/>
      <c r="E154" s="94"/>
      <c r="F154" s="94"/>
      <c r="G154" s="94"/>
      <c r="H154" s="94"/>
      <c r="I154" s="94"/>
      <c r="J154" s="94"/>
      <c r="K154" s="94"/>
      <c r="L154" s="94"/>
      <c r="M154" s="94"/>
      <c r="N154" s="94"/>
      <c r="O154" s="94"/>
      <c r="P154" s="51"/>
      <c r="Q154" s="51"/>
      <c r="R154" s="51"/>
      <c r="S154" s="51"/>
      <c r="T154" s="51"/>
      <c r="U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158"/>
    </row>
    <row r="155" spans="1:90" ht="12.75" hidden="1">
      <c r="A155" s="96"/>
      <c r="B155" s="97"/>
      <c r="C155" s="93"/>
      <c r="D155" s="94"/>
      <c r="E155" s="94"/>
      <c r="F155" s="94"/>
      <c r="G155" s="94"/>
      <c r="H155" s="94"/>
      <c r="I155" s="94"/>
      <c r="J155" s="94"/>
      <c r="K155" s="94"/>
      <c r="L155" s="94"/>
      <c r="M155" s="94"/>
      <c r="N155" s="94"/>
      <c r="O155" s="94"/>
      <c r="P155" s="51"/>
      <c r="Q155" s="51"/>
      <c r="R155" s="51"/>
      <c r="S155" s="51"/>
      <c r="T155" s="51"/>
      <c r="U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158"/>
    </row>
    <row r="156" spans="1:90" ht="12.75" hidden="1">
      <c r="A156" s="96"/>
      <c r="B156" s="97"/>
      <c r="C156" s="93"/>
      <c r="D156" s="94"/>
      <c r="E156" s="94"/>
      <c r="F156" s="94"/>
      <c r="G156" s="94"/>
      <c r="H156" s="94"/>
      <c r="I156" s="94"/>
      <c r="J156" s="94"/>
      <c r="K156" s="94"/>
      <c r="L156" s="94"/>
      <c r="M156" s="94"/>
      <c r="N156" s="94"/>
      <c r="O156" s="94"/>
      <c r="P156" s="51"/>
      <c r="Q156" s="51"/>
      <c r="R156" s="51"/>
      <c r="S156" s="51"/>
      <c r="T156" s="51"/>
      <c r="U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158"/>
    </row>
    <row r="157" spans="1:90" ht="12.75" hidden="1">
      <c r="A157" s="96"/>
      <c r="B157" s="97"/>
      <c r="C157" s="93"/>
      <c r="D157" s="94"/>
      <c r="E157" s="94"/>
      <c r="F157" s="94"/>
      <c r="G157" s="94"/>
      <c r="H157" s="94"/>
      <c r="I157" s="94"/>
      <c r="J157" s="94"/>
      <c r="K157" s="94"/>
      <c r="L157" s="94"/>
      <c r="M157" s="94"/>
      <c r="N157" s="94"/>
      <c r="O157" s="94"/>
      <c r="P157" s="51"/>
      <c r="Q157" s="51"/>
      <c r="R157" s="51"/>
      <c r="S157" s="51"/>
      <c r="T157" s="51"/>
      <c r="U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158"/>
    </row>
    <row r="158" spans="1:90" ht="12.75" hidden="1">
      <c r="A158" s="96"/>
      <c r="B158" s="97"/>
      <c r="C158" s="93"/>
      <c r="D158" s="94"/>
      <c r="E158" s="94"/>
      <c r="F158" s="94"/>
      <c r="G158" s="94"/>
      <c r="H158" s="94"/>
      <c r="I158" s="94"/>
      <c r="J158" s="94"/>
      <c r="K158" s="94"/>
      <c r="L158" s="94"/>
      <c r="M158" s="94"/>
      <c r="N158" s="94"/>
      <c r="O158" s="94"/>
      <c r="P158" s="51"/>
      <c r="Q158" s="51"/>
      <c r="R158" s="51"/>
      <c r="S158" s="51"/>
      <c r="T158" s="51"/>
      <c r="U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158"/>
    </row>
    <row r="159" spans="1:90" ht="12.75" hidden="1">
      <c r="A159" s="96"/>
      <c r="B159" s="97"/>
      <c r="C159" s="93"/>
      <c r="D159" s="94"/>
      <c r="E159" s="94"/>
      <c r="F159" s="94"/>
      <c r="G159" s="94"/>
      <c r="H159" s="94"/>
      <c r="I159" s="94"/>
      <c r="J159" s="94"/>
      <c r="K159" s="94"/>
      <c r="L159" s="94"/>
      <c r="M159" s="94"/>
      <c r="N159" s="94"/>
      <c r="O159" s="94"/>
      <c r="P159" s="51"/>
      <c r="Q159" s="51"/>
      <c r="R159" s="51"/>
      <c r="S159" s="51"/>
      <c r="T159" s="51"/>
      <c r="U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158"/>
    </row>
    <row r="160" spans="1:90" ht="12.75" hidden="1">
      <c r="A160" s="96"/>
      <c r="B160" s="97"/>
      <c r="C160" s="93"/>
      <c r="D160" s="94"/>
      <c r="E160" s="94"/>
      <c r="F160" s="94"/>
      <c r="G160" s="94"/>
      <c r="H160" s="94"/>
      <c r="I160" s="94"/>
      <c r="J160" s="94"/>
      <c r="K160" s="94"/>
      <c r="L160" s="94"/>
      <c r="M160" s="94"/>
      <c r="N160" s="94"/>
      <c r="O160" s="94"/>
      <c r="P160" s="51"/>
      <c r="Q160" s="51"/>
      <c r="R160" s="51"/>
      <c r="S160" s="51"/>
      <c r="T160" s="51"/>
      <c r="U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158"/>
    </row>
    <row r="161" spans="1:90" ht="12.75" hidden="1">
      <c r="A161" s="96"/>
      <c r="B161" s="97"/>
      <c r="C161" s="93"/>
      <c r="D161" s="94"/>
      <c r="E161" s="94"/>
      <c r="F161" s="94"/>
      <c r="G161" s="94"/>
      <c r="H161" s="94"/>
      <c r="I161" s="94"/>
      <c r="J161" s="94"/>
      <c r="K161" s="94"/>
      <c r="L161" s="94"/>
      <c r="M161" s="94"/>
      <c r="N161" s="94"/>
      <c r="O161" s="94"/>
      <c r="P161" s="51"/>
      <c r="Q161" s="51"/>
      <c r="R161" s="51"/>
      <c r="S161" s="51"/>
      <c r="T161" s="51"/>
      <c r="U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158"/>
    </row>
    <row r="162" spans="1:90" ht="12.75" hidden="1">
      <c r="A162" s="96"/>
      <c r="B162" s="97"/>
      <c r="C162" s="93"/>
      <c r="D162" s="94"/>
      <c r="E162" s="94"/>
      <c r="F162" s="94"/>
      <c r="G162" s="94"/>
      <c r="H162" s="94"/>
      <c r="I162" s="94"/>
      <c r="J162" s="94"/>
      <c r="K162" s="94"/>
      <c r="L162" s="94"/>
      <c r="M162" s="94"/>
      <c r="N162" s="94"/>
      <c r="O162" s="94"/>
      <c r="P162" s="51"/>
      <c r="Q162" s="51"/>
      <c r="R162" s="51"/>
      <c r="S162" s="51"/>
      <c r="T162" s="51"/>
      <c r="U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158"/>
    </row>
    <row r="163" spans="1:90" ht="12.75" hidden="1">
      <c r="A163" s="96"/>
      <c r="B163" s="97"/>
      <c r="C163" s="93"/>
      <c r="D163" s="94"/>
      <c r="E163" s="94"/>
      <c r="F163" s="94"/>
      <c r="G163" s="94"/>
      <c r="H163" s="94"/>
      <c r="I163" s="94"/>
      <c r="J163" s="94"/>
      <c r="K163" s="94"/>
      <c r="L163" s="94"/>
      <c r="M163" s="94"/>
      <c r="N163" s="94"/>
      <c r="O163" s="94"/>
      <c r="P163" s="51"/>
      <c r="Q163" s="51"/>
      <c r="R163" s="51"/>
      <c r="S163" s="51"/>
      <c r="T163" s="51"/>
      <c r="U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158"/>
    </row>
    <row r="164" spans="1:90" ht="12.75" hidden="1">
      <c r="A164" s="96"/>
      <c r="B164" s="97"/>
      <c r="C164" s="93"/>
      <c r="D164" s="94"/>
      <c r="E164" s="94"/>
      <c r="F164" s="94"/>
      <c r="G164" s="94"/>
      <c r="H164" s="94"/>
      <c r="I164" s="94"/>
      <c r="J164" s="94"/>
      <c r="K164" s="94"/>
      <c r="L164" s="94"/>
      <c r="M164" s="94"/>
      <c r="N164" s="94"/>
      <c r="O164" s="94"/>
      <c r="P164" s="51"/>
      <c r="Q164" s="51"/>
      <c r="R164" s="51"/>
      <c r="S164" s="51"/>
      <c r="T164" s="51"/>
      <c r="U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158"/>
    </row>
    <row r="165" spans="1:90" ht="12.75" hidden="1">
      <c r="A165" s="96"/>
      <c r="B165" s="97"/>
      <c r="C165" s="93"/>
      <c r="D165" s="94"/>
      <c r="E165" s="94"/>
      <c r="F165" s="94"/>
      <c r="G165" s="94"/>
      <c r="H165" s="94"/>
      <c r="I165" s="94"/>
      <c r="J165" s="94"/>
      <c r="K165" s="94"/>
      <c r="L165" s="94"/>
      <c r="M165" s="94"/>
      <c r="N165" s="94"/>
      <c r="O165" s="94"/>
      <c r="P165" s="51"/>
      <c r="Q165" s="51"/>
      <c r="R165" s="51"/>
      <c r="S165" s="51"/>
      <c r="T165" s="51"/>
      <c r="U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158"/>
    </row>
    <row r="166" spans="1:90" ht="12.75" hidden="1">
      <c r="A166" s="96"/>
      <c r="B166" s="97"/>
      <c r="C166" s="93"/>
      <c r="D166" s="94"/>
      <c r="E166" s="94"/>
      <c r="F166" s="94"/>
      <c r="G166" s="94"/>
      <c r="H166" s="94"/>
      <c r="I166" s="94"/>
      <c r="J166" s="94"/>
      <c r="K166" s="94"/>
      <c r="L166" s="94"/>
      <c r="M166" s="94"/>
      <c r="N166" s="94"/>
      <c r="O166" s="94"/>
      <c r="P166" s="51"/>
      <c r="Q166" s="51"/>
      <c r="R166" s="51"/>
      <c r="S166" s="51"/>
      <c r="T166" s="51"/>
      <c r="U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158"/>
    </row>
    <row r="167" spans="1:90" ht="12.75" hidden="1">
      <c r="A167" s="96"/>
      <c r="B167" s="97"/>
      <c r="C167" s="93"/>
      <c r="D167" s="94"/>
      <c r="E167" s="94"/>
      <c r="F167" s="94"/>
      <c r="G167" s="94"/>
      <c r="H167" s="94"/>
      <c r="I167" s="94"/>
      <c r="J167" s="94"/>
      <c r="K167" s="94"/>
      <c r="L167" s="94"/>
      <c r="M167" s="94"/>
      <c r="N167" s="94"/>
      <c r="O167" s="94"/>
      <c r="P167" s="51"/>
      <c r="Q167" s="51"/>
      <c r="R167" s="51"/>
      <c r="S167" s="51"/>
      <c r="T167" s="51"/>
      <c r="U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158"/>
    </row>
    <row r="168" spans="1:90" ht="12.75" hidden="1">
      <c r="A168" s="96"/>
      <c r="B168" s="97"/>
      <c r="C168" s="93"/>
      <c r="D168" s="94"/>
      <c r="E168" s="94"/>
      <c r="F168" s="94"/>
      <c r="G168" s="94"/>
      <c r="H168" s="94"/>
      <c r="I168" s="94"/>
      <c r="J168" s="94"/>
      <c r="K168" s="94"/>
      <c r="L168" s="94"/>
      <c r="M168" s="94"/>
      <c r="N168" s="94"/>
      <c r="O168" s="94"/>
      <c r="P168" s="51"/>
      <c r="Q168" s="51"/>
      <c r="R168" s="51"/>
      <c r="S168" s="51"/>
      <c r="T168" s="51"/>
      <c r="U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158"/>
    </row>
    <row r="169" spans="1:90" ht="12.75" hidden="1">
      <c r="A169" s="96"/>
      <c r="B169" s="97"/>
      <c r="C169" s="93"/>
      <c r="D169" s="94"/>
      <c r="E169" s="94"/>
      <c r="F169" s="94"/>
      <c r="G169" s="94"/>
      <c r="H169" s="94"/>
      <c r="I169" s="94"/>
      <c r="J169" s="94"/>
      <c r="K169" s="94"/>
      <c r="L169" s="94"/>
      <c r="M169" s="94"/>
      <c r="N169" s="94"/>
      <c r="O169" s="94"/>
      <c r="P169" s="51"/>
      <c r="Q169" s="51"/>
      <c r="R169" s="51"/>
      <c r="S169" s="51"/>
      <c r="T169" s="51"/>
      <c r="U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158"/>
    </row>
    <row r="170" spans="1:90" ht="12.75" hidden="1">
      <c r="A170" s="96"/>
      <c r="B170" s="97"/>
      <c r="C170" s="93"/>
      <c r="D170" s="94"/>
      <c r="E170" s="94"/>
      <c r="F170" s="94"/>
      <c r="G170" s="94"/>
      <c r="H170" s="94"/>
      <c r="I170" s="94"/>
      <c r="J170" s="94"/>
      <c r="K170" s="94"/>
      <c r="L170" s="94"/>
      <c r="M170" s="94"/>
      <c r="N170" s="94"/>
      <c r="O170" s="94"/>
      <c r="P170" s="51"/>
      <c r="Q170" s="51"/>
      <c r="R170" s="51"/>
      <c r="S170" s="51"/>
      <c r="T170" s="51"/>
      <c r="U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158"/>
    </row>
    <row r="171" spans="1:90" ht="12.75" hidden="1">
      <c r="A171" s="96"/>
      <c r="B171" s="97"/>
      <c r="C171" s="93"/>
      <c r="D171" s="94"/>
      <c r="E171" s="94"/>
      <c r="F171" s="94"/>
      <c r="G171" s="94"/>
      <c r="H171" s="94"/>
      <c r="I171" s="94"/>
      <c r="J171" s="94"/>
      <c r="K171" s="94"/>
      <c r="L171" s="94"/>
      <c r="M171" s="94"/>
      <c r="N171" s="94"/>
      <c r="O171" s="94"/>
      <c r="P171" s="51"/>
      <c r="Q171" s="51"/>
      <c r="R171" s="51"/>
      <c r="S171" s="51"/>
      <c r="T171" s="51"/>
      <c r="U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158"/>
    </row>
    <row r="172" spans="1:90" ht="12.75" hidden="1">
      <c r="A172" s="96"/>
      <c r="B172" s="97"/>
      <c r="C172" s="93"/>
      <c r="D172" s="94"/>
      <c r="E172" s="94"/>
      <c r="F172" s="94"/>
      <c r="G172" s="94"/>
      <c r="H172" s="94"/>
      <c r="I172" s="94"/>
      <c r="J172" s="94"/>
      <c r="K172" s="94"/>
      <c r="L172" s="94"/>
      <c r="M172" s="94"/>
      <c r="N172" s="94"/>
      <c r="O172" s="94"/>
      <c r="P172" s="51"/>
      <c r="Q172" s="51"/>
      <c r="R172" s="51"/>
      <c r="S172" s="51"/>
      <c r="T172" s="51"/>
      <c r="U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158"/>
    </row>
    <row r="173" spans="1:90" ht="12.75" hidden="1">
      <c r="A173" s="96"/>
      <c r="B173" s="97"/>
      <c r="C173" s="93"/>
      <c r="D173" s="94"/>
      <c r="E173" s="94"/>
      <c r="F173" s="94"/>
      <c r="G173" s="94"/>
      <c r="H173" s="94"/>
      <c r="I173" s="94"/>
      <c r="J173" s="94"/>
      <c r="K173" s="94"/>
      <c r="L173" s="94"/>
      <c r="M173" s="94"/>
      <c r="N173" s="94"/>
      <c r="O173" s="94"/>
      <c r="P173" s="51"/>
      <c r="Q173" s="51"/>
      <c r="R173" s="51"/>
      <c r="S173" s="51"/>
      <c r="T173" s="51"/>
      <c r="U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158"/>
    </row>
    <row r="174" spans="1:90" ht="12.75" hidden="1">
      <c r="A174" s="96"/>
      <c r="B174" s="97"/>
      <c r="C174" s="93"/>
      <c r="D174" s="94"/>
      <c r="E174" s="94"/>
      <c r="F174" s="94"/>
      <c r="G174" s="94"/>
      <c r="H174" s="94"/>
      <c r="I174" s="94"/>
      <c r="J174" s="94"/>
      <c r="K174" s="94"/>
      <c r="L174" s="94"/>
      <c r="M174" s="94"/>
      <c r="N174" s="94"/>
      <c r="O174" s="94"/>
      <c r="P174" s="51"/>
      <c r="Q174" s="51"/>
      <c r="R174" s="51"/>
      <c r="S174" s="51"/>
      <c r="T174" s="51"/>
      <c r="U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158"/>
    </row>
    <row r="175" spans="1:90" ht="12.75" hidden="1">
      <c r="A175" s="96"/>
      <c r="B175" s="97"/>
      <c r="C175" s="93"/>
      <c r="D175" s="94"/>
      <c r="E175" s="94"/>
      <c r="F175" s="94"/>
      <c r="G175" s="94"/>
      <c r="H175" s="94"/>
      <c r="I175" s="94"/>
      <c r="J175" s="94"/>
      <c r="K175" s="94"/>
      <c r="L175" s="94"/>
      <c r="M175" s="94"/>
      <c r="N175" s="94"/>
      <c r="O175" s="94"/>
      <c r="P175" s="51"/>
      <c r="Q175" s="51"/>
      <c r="R175" s="51"/>
      <c r="S175" s="51"/>
      <c r="T175" s="51"/>
      <c r="U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158"/>
    </row>
    <row r="176" spans="1:90" ht="12.75" hidden="1">
      <c r="A176" s="96"/>
      <c r="B176" s="97"/>
      <c r="C176" s="93"/>
      <c r="D176" s="94"/>
      <c r="E176" s="94"/>
      <c r="F176" s="94"/>
      <c r="G176" s="94"/>
      <c r="H176" s="94"/>
      <c r="I176" s="94"/>
      <c r="J176" s="94"/>
      <c r="K176" s="94"/>
      <c r="L176" s="94"/>
      <c r="M176" s="94"/>
      <c r="N176" s="94"/>
      <c r="O176" s="94"/>
      <c r="P176" s="51"/>
      <c r="Q176" s="51"/>
      <c r="R176" s="51"/>
      <c r="S176" s="51"/>
      <c r="T176" s="51"/>
      <c r="U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158"/>
    </row>
    <row r="177" spans="1:90" ht="12.75" hidden="1">
      <c r="A177" s="96"/>
      <c r="B177" s="97"/>
      <c r="C177" s="93"/>
      <c r="D177" s="94"/>
      <c r="E177" s="94"/>
      <c r="F177" s="94"/>
      <c r="G177" s="94"/>
      <c r="H177" s="94"/>
      <c r="I177" s="94"/>
      <c r="J177" s="94"/>
      <c r="K177" s="94"/>
      <c r="L177" s="94"/>
      <c r="M177" s="94"/>
      <c r="N177" s="94"/>
      <c r="O177" s="94"/>
      <c r="P177" s="51"/>
      <c r="Q177" s="51"/>
      <c r="R177" s="51"/>
      <c r="S177" s="51"/>
      <c r="T177" s="51"/>
      <c r="U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158"/>
    </row>
    <row r="178" spans="1:90" ht="12.75" hidden="1">
      <c r="A178" s="96"/>
      <c r="B178" s="97"/>
      <c r="C178" s="93"/>
      <c r="D178" s="94"/>
      <c r="E178" s="94"/>
      <c r="F178" s="94"/>
      <c r="G178" s="94"/>
      <c r="H178" s="94"/>
      <c r="I178" s="94"/>
      <c r="J178" s="94"/>
      <c r="K178" s="94"/>
      <c r="L178" s="94"/>
      <c r="M178" s="94"/>
      <c r="N178" s="94"/>
      <c r="O178" s="94"/>
      <c r="P178" s="51"/>
      <c r="Q178" s="51"/>
      <c r="R178" s="51"/>
      <c r="S178" s="51"/>
      <c r="T178" s="51"/>
      <c r="U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158"/>
    </row>
    <row r="179" spans="1:90" ht="12.75" hidden="1">
      <c r="A179" s="96"/>
      <c r="B179" s="97"/>
      <c r="C179" s="93"/>
      <c r="D179" s="94"/>
      <c r="E179" s="94"/>
      <c r="F179" s="94"/>
      <c r="G179" s="94"/>
      <c r="H179" s="94"/>
      <c r="I179" s="94"/>
      <c r="J179" s="94"/>
      <c r="K179" s="94"/>
      <c r="L179" s="94"/>
      <c r="M179" s="94"/>
      <c r="N179" s="94"/>
      <c r="O179" s="94"/>
      <c r="P179" s="51"/>
      <c r="Q179" s="51"/>
      <c r="R179" s="51"/>
      <c r="S179" s="51"/>
      <c r="T179" s="51"/>
      <c r="U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158"/>
    </row>
    <row r="180" spans="1:90" ht="12.75" hidden="1">
      <c r="A180" s="96"/>
      <c r="B180" s="97"/>
      <c r="C180" s="93"/>
      <c r="D180" s="94"/>
      <c r="E180" s="94"/>
      <c r="F180" s="94"/>
      <c r="G180" s="94"/>
      <c r="H180" s="94"/>
      <c r="I180" s="94"/>
      <c r="J180" s="94"/>
      <c r="K180" s="94"/>
      <c r="L180" s="94"/>
      <c r="M180" s="94"/>
      <c r="N180" s="94"/>
      <c r="O180" s="94"/>
      <c r="P180" s="51"/>
      <c r="Q180" s="51"/>
      <c r="R180" s="51"/>
      <c r="S180" s="51"/>
      <c r="T180" s="51"/>
      <c r="U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158"/>
    </row>
    <row r="181" spans="1:90" ht="12.75" hidden="1">
      <c r="A181" s="96"/>
      <c r="B181" s="97"/>
      <c r="C181" s="93"/>
      <c r="D181" s="94"/>
      <c r="E181" s="94"/>
      <c r="F181" s="94"/>
      <c r="G181" s="94"/>
      <c r="H181" s="94"/>
      <c r="I181" s="94"/>
      <c r="J181" s="94"/>
      <c r="K181" s="94"/>
      <c r="L181" s="94"/>
      <c r="M181" s="94"/>
      <c r="N181" s="94"/>
      <c r="O181" s="94"/>
      <c r="P181" s="51"/>
      <c r="Q181" s="51"/>
      <c r="R181" s="51"/>
      <c r="S181" s="51"/>
      <c r="T181" s="51"/>
      <c r="U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158"/>
    </row>
    <row r="182" spans="1:90" ht="12.75" hidden="1">
      <c r="A182" s="96"/>
      <c r="B182" s="97"/>
      <c r="C182" s="93"/>
      <c r="D182" s="94"/>
      <c r="E182" s="94"/>
      <c r="F182" s="94"/>
      <c r="G182" s="94"/>
      <c r="H182" s="94"/>
      <c r="I182" s="94"/>
      <c r="J182" s="94"/>
      <c r="K182" s="94"/>
      <c r="L182" s="94"/>
      <c r="M182" s="94"/>
      <c r="N182" s="94"/>
      <c r="O182" s="94"/>
      <c r="P182" s="51"/>
      <c r="Q182" s="51"/>
      <c r="R182" s="51"/>
      <c r="S182" s="51"/>
      <c r="T182" s="51"/>
      <c r="U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158"/>
    </row>
    <row r="183" spans="1:90" ht="12.75" hidden="1">
      <c r="A183" s="96"/>
      <c r="B183" s="97"/>
      <c r="C183" s="93"/>
      <c r="D183" s="94"/>
      <c r="E183" s="94"/>
      <c r="F183" s="94"/>
      <c r="G183" s="94"/>
      <c r="H183" s="94"/>
      <c r="I183" s="94"/>
      <c r="J183" s="94"/>
      <c r="K183" s="94"/>
      <c r="L183" s="94"/>
      <c r="M183" s="94"/>
      <c r="N183" s="94"/>
      <c r="O183" s="94"/>
      <c r="P183" s="51"/>
      <c r="Q183" s="51"/>
      <c r="R183" s="51"/>
      <c r="S183" s="51"/>
      <c r="T183" s="51"/>
      <c r="U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158"/>
    </row>
    <row r="184" spans="1:15" ht="12.75" hidden="1">
      <c r="A184" s="98"/>
      <c r="B184" s="99"/>
      <c r="C184" s="100"/>
      <c r="D184" s="95"/>
      <c r="E184" s="95"/>
      <c r="F184" s="95"/>
      <c r="G184" s="94"/>
      <c r="H184" s="94"/>
      <c r="I184" s="94"/>
      <c r="J184" s="94"/>
      <c r="K184" s="94"/>
      <c r="L184" s="94"/>
      <c r="M184" s="94"/>
      <c r="N184" s="95"/>
      <c r="O184" s="95"/>
    </row>
    <row r="185" spans="1:15" ht="12.75" hidden="1">
      <c r="A185" s="98"/>
      <c r="B185" s="99"/>
      <c r="C185" s="100"/>
      <c r="D185" s="95"/>
      <c r="E185" s="95"/>
      <c r="F185" s="95"/>
      <c r="G185" s="94"/>
      <c r="H185" s="94"/>
      <c r="I185" s="94"/>
      <c r="J185" s="94"/>
      <c r="K185" s="94"/>
      <c r="L185" s="94"/>
      <c r="M185" s="94"/>
      <c r="N185" s="95"/>
      <c r="O185" s="95"/>
    </row>
    <row r="186" spans="1:15" ht="12.75" hidden="1">
      <c r="A186" s="98"/>
      <c r="B186" s="99"/>
      <c r="C186" s="100"/>
      <c r="D186" s="95"/>
      <c r="E186" s="95"/>
      <c r="F186" s="95"/>
      <c r="G186" s="94"/>
      <c r="H186" s="94"/>
      <c r="I186" s="94"/>
      <c r="J186" s="94"/>
      <c r="K186" s="94"/>
      <c r="L186" s="94"/>
      <c r="M186" s="94"/>
      <c r="N186" s="95"/>
      <c r="O186" s="95"/>
    </row>
    <row r="187" spans="1:15" ht="12.75" hidden="1">
      <c r="A187" s="98"/>
      <c r="B187" s="99"/>
      <c r="C187" s="100"/>
      <c r="D187" s="95"/>
      <c r="E187" s="95"/>
      <c r="F187" s="95"/>
      <c r="G187" s="94"/>
      <c r="H187" s="94"/>
      <c r="I187" s="94"/>
      <c r="J187" s="94"/>
      <c r="K187" s="94"/>
      <c r="L187" s="94"/>
      <c r="M187" s="94"/>
      <c r="N187" s="95"/>
      <c r="O187" s="95"/>
    </row>
    <row r="188" spans="1:15" ht="12.75" hidden="1">
      <c r="A188" s="98"/>
      <c r="B188" s="99"/>
      <c r="C188" s="100"/>
      <c r="D188" s="95"/>
      <c r="E188" s="95"/>
      <c r="F188" s="95"/>
      <c r="G188" s="94"/>
      <c r="H188" s="94"/>
      <c r="I188" s="94"/>
      <c r="J188" s="94"/>
      <c r="K188" s="94"/>
      <c r="L188" s="94"/>
      <c r="M188" s="94"/>
      <c r="N188" s="95"/>
      <c r="O188" s="95"/>
    </row>
    <row r="189" spans="1:15" ht="12.75" hidden="1">
      <c r="A189" s="98"/>
      <c r="B189" s="99"/>
      <c r="C189" s="100"/>
      <c r="D189" s="95"/>
      <c r="E189" s="95"/>
      <c r="F189" s="95"/>
      <c r="G189" s="94"/>
      <c r="H189" s="94"/>
      <c r="I189" s="94"/>
      <c r="J189" s="94"/>
      <c r="K189" s="94"/>
      <c r="L189" s="94"/>
      <c r="M189" s="94"/>
      <c r="N189" s="95"/>
      <c r="O189" s="95"/>
    </row>
    <row r="190" spans="1:15" ht="12.75" hidden="1">
      <c r="A190" s="98"/>
      <c r="B190" s="99"/>
      <c r="C190" s="100"/>
      <c r="D190" s="95"/>
      <c r="E190" s="95"/>
      <c r="F190" s="95"/>
      <c r="G190" s="94"/>
      <c r="H190" s="94"/>
      <c r="I190" s="94"/>
      <c r="J190" s="94"/>
      <c r="K190" s="94"/>
      <c r="L190" s="94"/>
      <c r="M190" s="94"/>
      <c r="N190" s="95"/>
      <c r="O190" s="95"/>
    </row>
    <row r="191" spans="1:15" ht="12.75" hidden="1">
      <c r="A191" s="98"/>
      <c r="B191" s="99"/>
      <c r="C191" s="100"/>
      <c r="D191" s="95"/>
      <c r="E191" s="95"/>
      <c r="F191" s="95"/>
      <c r="G191" s="94"/>
      <c r="H191" s="94"/>
      <c r="I191" s="94"/>
      <c r="J191" s="94"/>
      <c r="K191" s="94"/>
      <c r="L191" s="94"/>
      <c r="M191" s="94"/>
      <c r="N191" s="95"/>
      <c r="O191" s="95"/>
    </row>
    <row r="192" spans="1:15" ht="12.75" hidden="1">
      <c r="A192" s="98"/>
      <c r="B192" s="99"/>
      <c r="C192" s="100"/>
      <c r="D192" s="95"/>
      <c r="E192" s="95"/>
      <c r="F192" s="95"/>
      <c r="G192" s="94"/>
      <c r="H192" s="94"/>
      <c r="I192" s="94"/>
      <c r="J192" s="94"/>
      <c r="K192" s="94"/>
      <c r="L192" s="94"/>
      <c r="M192" s="94"/>
      <c r="N192" s="95"/>
      <c r="O192" s="95"/>
    </row>
    <row r="193" spans="1:15" ht="12.75" hidden="1">
      <c r="A193" s="98"/>
      <c r="B193" s="99"/>
      <c r="C193" s="100"/>
      <c r="D193" s="95"/>
      <c r="E193" s="95"/>
      <c r="F193" s="95"/>
      <c r="G193" s="94"/>
      <c r="H193" s="94"/>
      <c r="I193" s="94"/>
      <c r="J193" s="94"/>
      <c r="K193" s="94"/>
      <c r="L193" s="94"/>
      <c r="M193" s="94"/>
      <c r="N193" s="95"/>
      <c r="O193" s="95"/>
    </row>
    <row r="194" spans="1:15" ht="12.75" hidden="1">
      <c r="A194" s="98"/>
      <c r="B194" s="99"/>
      <c r="C194" s="100"/>
      <c r="D194" s="95"/>
      <c r="E194" s="95"/>
      <c r="F194" s="95"/>
      <c r="G194" s="94"/>
      <c r="H194" s="94"/>
      <c r="I194" s="94"/>
      <c r="J194" s="94"/>
      <c r="K194" s="94"/>
      <c r="L194" s="94"/>
      <c r="M194" s="94"/>
      <c r="N194" s="95"/>
      <c r="O194" s="95"/>
    </row>
    <row r="195" spans="1:15" ht="12.75" hidden="1">
      <c r="A195" s="98"/>
      <c r="B195" s="99"/>
      <c r="C195" s="100"/>
      <c r="D195" s="95"/>
      <c r="E195" s="95"/>
      <c r="F195" s="95"/>
      <c r="G195" s="94"/>
      <c r="H195" s="94"/>
      <c r="I195" s="94"/>
      <c r="J195" s="94"/>
      <c r="K195" s="94"/>
      <c r="L195" s="94"/>
      <c r="M195" s="94"/>
      <c r="N195" s="95"/>
      <c r="O195" s="95"/>
    </row>
    <row r="196" spans="1:15" ht="12.75" hidden="1">
      <c r="A196" s="98"/>
      <c r="B196" s="99"/>
      <c r="C196" s="100"/>
      <c r="D196" s="95"/>
      <c r="E196" s="95"/>
      <c r="F196" s="95"/>
      <c r="G196" s="94"/>
      <c r="H196" s="94"/>
      <c r="I196" s="94"/>
      <c r="J196" s="94"/>
      <c r="K196" s="94"/>
      <c r="L196" s="94"/>
      <c r="M196" s="94"/>
      <c r="N196" s="95"/>
      <c r="O196" s="95"/>
    </row>
    <row r="197" spans="1:15" ht="12.75" hidden="1">
      <c r="A197" s="98"/>
      <c r="B197" s="99"/>
      <c r="C197" s="100"/>
      <c r="D197" s="95"/>
      <c r="E197" s="95"/>
      <c r="F197" s="95"/>
      <c r="G197" s="94"/>
      <c r="H197" s="94"/>
      <c r="I197" s="94"/>
      <c r="J197" s="94"/>
      <c r="K197" s="94"/>
      <c r="L197" s="94"/>
      <c r="M197" s="94"/>
      <c r="N197" s="95"/>
      <c r="O197" s="95"/>
    </row>
    <row r="198" spans="1:15" ht="12.75" hidden="1">
      <c r="A198" s="98"/>
      <c r="B198" s="99"/>
      <c r="C198" s="100"/>
      <c r="D198" s="95"/>
      <c r="E198" s="95"/>
      <c r="F198" s="95"/>
      <c r="G198" s="94"/>
      <c r="H198" s="94"/>
      <c r="I198" s="94"/>
      <c r="J198" s="94"/>
      <c r="K198" s="94"/>
      <c r="L198" s="94"/>
      <c r="M198" s="94"/>
      <c r="N198" s="95"/>
      <c r="O198" s="95"/>
    </row>
    <row r="199" spans="1:15" ht="12.75" hidden="1">
      <c r="A199" s="98"/>
      <c r="B199" s="99"/>
      <c r="C199" s="100"/>
      <c r="D199" s="95"/>
      <c r="E199" s="95"/>
      <c r="F199" s="95"/>
      <c r="G199" s="94"/>
      <c r="H199" s="94"/>
      <c r="I199" s="94"/>
      <c r="J199" s="94"/>
      <c r="K199" s="94"/>
      <c r="L199" s="94"/>
      <c r="M199" s="94"/>
      <c r="N199" s="95"/>
      <c r="O199" s="95"/>
    </row>
    <row r="200" spans="1:15" ht="12.75" hidden="1">
      <c r="A200" s="98"/>
      <c r="B200" s="99"/>
      <c r="C200" s="100"/>
      <c r="D200" s="95"/>
      <c r="E200" s="95"/>
      <c r="F200" s="95"/>
      <c r="G200" s="94"/>
      <c r="H200" s="94"/>
      <c r="I200" s="94"/>
      <c r="J200" s="94"/>
      <c r="K200" s="94"/>
      <c r="L200" s="94"/>
      <c r="M200" s="94"/>
      <c r="N200" s="95"/>
      <c r="O200" s="95"/>
    </row>
    <row r="201" spans="1:15" ht="12.75" hidden="1">
      <c r="A201" s="98"/>
      <c r="B201" s="99"/>
      <c r="C201" s="100"/>
      <c r="D201" s="95"/>
      <c r="E201" s="95"/>
      <c r="F201" s="95"/>
      <c r="G201" s="94"/>
      <c r="H201" s="94"/>
      <c r="I201" s="94"/>
      <c r="J201" s="94"/>
      <c r="K201" s="94"/>
      <c r="L201" s="94"/>
      <c r="M201" s="94"/>
      <c r="N201" s="95"/>
      <c r="O201" s="95"/>
    </row>
    <row r="202" spans="1:15" ht="12.75" hidden="1">
      <c r="A202" s="98"/>
      <c r="B202" s="99"/>
      <c r="C202" s="100"/>
      <c r="D202" s="95"/>
      <c r="E202" s="95"/>
      <c r="F202" s="95"/>
      <c r="G202" s="94"/>
      <c r="H202" s="94"/>
      <c r="I202" s="94"/>
      <c r="J202" s="94"/>
      <c r="K202" s="94"/>
      <c r="L202" s="94"/>
      <c r="M202" s="94"/>
      <c r="N202" s="95"/>
      <c r="O202" s="95"/>
    </row>
    <row r="203" spans="1:15" ht="12.75" hidden="1">
      <c r="A203" s="98"/>
      <c r="B203" s="99"/>
      <c r="C203" s="100"/>
      <c r="D203" s="95"/>
      <c r="E203" s="95"/>
      <c r="F203" s="95"/>
      <c r="G203" s="94"/>
      <c r="H203" s="94"/>
      <c r="I203" s="94"/>
      <c r="J203" s="94"/>
      <c r="K203" s="94"/>
      <c r="L203" s="94"/>
      <c r="M203" s="94"/>
      <c r="N203" s="95"/>
      <c r="O203" s="95"/>
    </row>
    <row r="204" spans="1:15" ht="12.75" hidden="1">
      <c r="A204" s="98"/>
      <c r="B204" s="99"/>
      <c r="C204" s="100"/>
      <c r="D204" s="95"/>
      <c r="E204" s="95"/>
      <c r="F204" s="95"/>
      <c r="G204" s="94"/>
      <c r="H204" s="94"/>
      <c r="I204" s="94"/>
      <c r="J204" s="94"/>
      <c r="K204" s="94"/>
      <c r="L204" s="94"/>
      <c r="M204" s="94"/>
      <c r="N204" s="95"/>
      <c r="O204" s="95"/>
    </row>
    <row r="205" spans="1:15" ht="12.75" hidden="1">
      <c r="A205" s="98"/>
      <c r="B205" s="99"/>
      <c r="C205" s="100"/>
      <c r="D205" s="95"/>
      <c r="E205" s="95"/>
      <c r="F205" s="95"/>
      <c r="G205" s="94"/>
      <c r="H205" s="94"/>
      <c r="I205" s="94"/>
      <c r="J205" s="94"/>
      <c r="K205" s="94"/>
      <c r="L205" s="94"/>
      <c r="M205" s="94"/>
      <c r="N205" s="95"/>
      <c r="O205" s="95"/>
    </row>
    <row r="206" spans="1:15" ht="12.75" hidden="1">
      <c r="A206" s="98"/>
      <c r="B206" s="99"/>
      <c r="C206" s="100"/>
      <c r="D206" s="95"/>
      <c r="E206" s="95"/>
      <c r="F206" s="95"/>
      <c r="G206" s="94"/>
      <c r="H206" s="94"/>
      <c r="I206" s="94"/>
      <c r="J206" s="94"/>
      <c r="K206" s="94"/>
      <c r="L206" s="94"/>
      <c r="M206" s="94"/>
      <c r="N206" s="95"/>
      <c r="O206" s="95"/>
    </row>
    <row r="207" spans="1:15" ht="12.75" hidden="1">
      <c r="A207" s="98"/>
      <c r="B207" s="99"/>
      <c r="C207" s="100"/>
      <c r="D207" s="95"/>
      <c r="E207" s="95"/>
      <c r="F207" s="95"/>
      <c r="G207" s="94"/>
      <c r="H207" s="94"/>
      <c r="I207" s="94"/>
      <c r="J207" s="94"/>
      <c r="K207" s="94"/>
      <c r="L207" s="94"/>
      <c r="M207" s="94"/>
      <c r="N207" s="95"/>
      <c r="O207" s="95"/>
    </row>
    <row r="208" spans="1:15" ht="12.75" hidden="1">
      <c r="A208" s="98"/>
      <c r="B208" s="99"/>
      <c r="C208" s="100"/>
      <c r="D208" s="95"/>
      <c r="E208" s="95"/>
      <c r="F208" s="95"/>
      <c r="G208" s="94"/>
      <c r="H208" s="94"/>
      <c r="I208" s="94"/>
      <c r="J208" s="94"/>
      <c r="K208" s="94"/>
      <c r="L208" s="94"/>
      <c r="M208" s="94"/>
      <c r="N208" s="95"/>
      <c r="O208" s="95"/>
    </row>
    <row r="209" spans="1:15" ht="12.75" hidden="1">
      <c r="A209" s="98"/>
      <c r="B209" s="99"/>
      <c r="C209" s="100"/>
      <c r="D209" s="95"/>
      <c r="E209" s="95"/>
      <c r="F209" s="95"/>
      <c r="G209" s="94"/>
      <c r="H209" s="94"/>
      <c r="I209" s="94"/>
      <c r="J209" s="94"/>
      <c r="K209" s="94"/>
      <c r="L209" s="94"/>
      <c r="M209" s="94"/>
      <c r="N209" s="95"/>
      <c r="O209" s="95"/>
    </row>
    <row r="210" spans="1:15" ht="12.75" hidden="1">
      <c r="A210" s="98"/>
      <c r="B210" s="99"/>
      <c r="C210" s="100"/>
      <c r="D210" s="95"/>
      <c r="E210" s="95"/>
      <c r="F210" s="95"/>
      <c r="G210" s="94"/>
      <c r="H210" s="94"/>
      <c r="I210" s="94"/>
      <c r="J210" s="94"/>
      <c r="K210" s="94"/>
      <c r="L210" s="94"/>
      <c r="M210" s="94"/>
      <c r="N210" s="95"/>
      <c r="O210" s="95"/>
    </row>
    <row r="211" spans="1:15" ht="12.75" hidden="1">
      <c r="A211" s="98"/>
      <c r="B211" s="99"/>
      <c r="C211" s="100"/>
      <c r="D211" s="95"/>
      <c r="E211" s="95"/>
      <c r="F211" s="95"/>
      <c r="G211" s="94"/>
      <c r="H211" s="94"/>
      <c r="I211" s="94"/>
      <c r="J211" s="94"/>
      <c r="K211" s="94"/>
      <c r="L211" s="94"/>
      <c r="M211" s="94"/>
      <c r="N211" s="95"/>
      <c r="O211" s="95"/>
    </row>
    <row r="212" spans="1:15" ht="12.75" hidden="1">
      <c r="A212" s="98"/>
      <c r="B212" s="99"/>
      <c r="C212" s="100"/>
      <c r="D212" s="95"/>
      <c r="E212" s="95"/>
      <c r="F212" s="95"/>
      <c r="G212" s="94"/>
      <c r="H212" s="94"/>
      <c r="I212" s="94"/>
      <c r="J212" s="94"/>
      <c r="K212" s="94"/>
      <c r="L212" s="94"/>
      <c r="M212" s="94"/>
      <c r="N212" s="95"/>
      <c r="O212" s="95"/>
    </row>
    <row r="213" spans="1:15" ht="12.75" hidden="1">
      <c r="A213" s="98"/>
      <c r="B213" s="99"/>
      <c r="C213" s="100"/>
      <c r="D213" s="95"/>
      <c r="E213" s="95"/>
      <c r="F213" s="95"/>
      <c r="G213" s="94"/>
      <c r="H213" s="94"/>
      <c r="I213" s="94"/>
      <c r="J213" s="94"/>
      <c r="K213" s="94"/>
      <c r="L213" s="94"/>
      <c r="M213" s="94"/>
      <c r="N213" s="95"/>
      <c r="O213" s="95"/>
    </row>
    <row r="214" spans="1:15" ht="12.75" hidden="1">
      <c r="A214" s="98"/>
      <c r="B214" s="99"/>
      <c r="C214" s="100"/>
      <c r="D214" s="95"/>
      <c r="E214" s="95"/>
      <c r="F214" s="95"/>
      <c r="G214" s="94"/>
      <c r="H214" s="94"/>
      <c r="I214" s="94"/>
      <c r="J214" s="94"/>
      <c r="K214" s="94"/>
      <c r="L214" s="94"/>
      <c r="M214" s="94"/>
      <c r="N214" s="95"/>
      <c r="O214" s="95"/>
    </row>
    <row r="215" spans="1:15" ht="12.75" hidden="1">
      <c r="A215" s="98"/>
      <c r="B215" s="99"/>
      <c r="C215" s="100"/>
      <c r="D215" s="95"/>
      <c r="E215" s="95"/>
      <c r="F215" s="95"/>
      <c r="G215" s="94"/>
      <c r="H215" s="94"/>
      <c r="I215" s="94"/>
      <c r="J215" s="94"/>
      <c r="K215" s="94"/>
      <c r="L215" s="94"/>
      <c r="M215" s="94"/>
      <c r="N215" s="95"/>
      <c r="O215" s="95"/>
    </row>
    <row r="216" spans="1:15" ht="12.75" hidden="1">
      <c r="A216" s="98"/>
      <c r="B216" s="99"/>
      <c r="C216" s="100"/>
      <c r="D216" s="95"/>
      <c r="E216" s="95"/>
      <c r="F216" s="95"/>
      <c r="G216" s="94"/>
      <c r="H216" s="94"/>
      <c r="I216" s="94"/>
      <c r="J216" s="94"/>
      <c r="K216" s="94"/>
      <c r="L216" s="94"/>
      <c r="M216" s="94"/>
      <c r="N216" s="95"/>
      <c r="O216" s="95"/>
    </row>
    <row r="217" spans="1:15" ht="12.75" hidden="1">
      <c r="A217" s="98"/>
      <c r="B217" s="99"/>
      <c r="C217" s="100"/>
      <c r="D217" s="95"/>
      <c r="E217" s="95"/>
      <c r="F217" s="95"/>
      <c r="G217" s="94"/>
      <c r="H217" s="94"/>
      <c r="I217" s="94"/>
      <c r="J217" s="94"/>
      <c r="K217" s="94"/>
      <c r="L217" s="94"/>
      <c r="M217" s="94"/>
      <c r="N217" s="95"/>
      <c r="O217" s="95"/>
    </row>
    <row r="218" spans="1:15" ht="12.75" hidden="1">
      <c r="A218" s="98"/>
      <c r="B218" s="99"/>
      <c r="C218" s="100"/>
      <c r="D218" s="95"/>
      <c r="E218" s="95"/>
      <c r="F218" s="95"/>
      <c r="G218" s="94"/>
      <c r="H218" s="94"/>
      <c r="I218" s="94"/>
      <c r="J218" s="94"/>
      <c r="K218" s="94"/>
      <c r="L218" s="94"/>
      <c r="M218" s="94"/>
      <c r="N218" s="95"/>
      <c r="O218" s="95"/>
    </row>
    <row r="219" spans="1:15" ht="12.75" hidden="1">
      <c r="A219" s="98"/>
      <c r="B219" s="99"/>
      <c r="C219" s="100"/>
      <c r="D219" s="95"/>
      <c r="E219" s="95"/>
      <c r="F219" s="95"/>
      <c r="G219" s="94"/>
      <c r="H219" s="94"/>
      <c r="I219" s="94"/>
      <c r="J219" s="94"/>
      <c r="K219" s="94"/>
      <c r="L219" s="94"/>
      <c r="M219" s="94"/>
      <c r="N219" s="95"/>
      <c r="O219" s="95"/>
    </row>
    <row r="220" spans="1:15" ht="12.75" hidden="1">
      <c r="A220" s="98"/>
      <c r="B220" s="99"/>
      <c r="C220" s="100"/>
      <c r="D220" s="95"/>
      <c r="E220" s="95"/>
      <c r="F220" s="95"/>
      <c r="G220" s="94"/>
      <c r="H220" s="94"/>
      <c r="I220" s="94"/>
      <c r="J220" s="94"/>
      <c r="K220" s="94"/>
      <c r="L220" s="94"/>
      <c r="M220" s="94"/>
      <c r="N220" s="95"/>
      <c r="O220" s="95"/>
    </row>
    <row r="221" spans="1:15" ht="12.75" hidden="1">
      <c r="A221" s="98"/>
      <c r="B221" s="99"/>
      <c r="C221" s="100"/>
      <c r="D221" s="95"/>
      <c r="E221" s="95"/>
      <c r="F221" s="95"/>
      <c r="G221" s="94"/>
      <c r="H221" s="94"/>
      <c r="I221" s="94"/>
      <c r="J221" s="94"/>
      <c r="K221" s="94"/>
      <c r="L221" s="94"/>
      <c r="M221" s="94"/>
      <c r="N221" s="95"/>
      <c r="O221" s="95"/>
    </row>
    <row r="222" spans="1:15" ht="12.75" hidden="1">
      <c r="A222" s="98"/>
      <c r="B222" s="99"/>
      <c r="C222" s="100"/>
      <c r="D222" s="95"/>
      <c r="E222" s="95"/>
      <c r="F222" s="95"/>
      <c r="G222" s="94"/>
      <c r="H222" s="94"/>
      <c r="I222" s="94"/>
      <c r="J222" s="94"/>
      <c r="K222" s="94"/>
      <c r="L222" s="94"/>
      <c r="M222" s="94"/>
      <c r="N222" s="95"/>
      <c r="O222" s="95"/>
    </row>
    <row r="223" spans="1:15" ht="12.75" hidden="1">
      <c r="A223" s="98"/>
      <c r="B223" s="99"/>
      <c r="C223" s="100"/>
      <c r="D223" s="95"/>
      <c r="E223" s="95"/>
      <c r="F223" s="95"/>
      <c r="G223" s="94"/>
      <c r="H223" s="94"/>
      <c r="I223" s="94"/>
      <c r="J223" s="94"/>
      <c r="K223" s="94"/>
      <c r="L223" s="94"/>
      <c r="M223" s="94"/>
      <c r="N223" s="95"/>
      <c r="O223" s="95"/>
    </row>
    <row r="224" spans="1:15" ht="12.75" hidden="1">
      <c r="A224" s="98"/>
      <c r="B224" s="99"/>
      <c r="C224" s="100"/>
      <c r="D224" s="95"/>
      <c r="E224" s="95"/>
      <c r="F224" s="95"/>
      <c r="G224" s="94"/>
      <c r="H224" s="94"/>
      <c r="I224" s="94"/>
      <c r="J224" s="94"/>
      <c r="K224" s="94"/>
      <c r="L224" s="94"/>
      <c r="M224" s="94"/>
      <c r="N224" s="95"/>
      <c r="O224" s="95"/>
    </row>
    <row r="225" spans="1:15" ht="12.75" hidden="1">
      <c r="A225" s="98"/>
      <c r="B225" s="99"/>
      <c r="C225" s="100"/>
      <c r="D225" s="95"/>
      <c r="E225" s="95"/>
      <c r="F225" s="95"/>
      <c r="G225" s="94"/>
      <c r="H225" s="94"/>
      <c r="I225" s="94"/>
      <c r="J225" s="94"/>
      <c r="K225" s="94"/>
      <c r="L225" s="94"/>
      <c r="M225" s="94"/>
      <c r="N225" s="95"/>
      <c r="O225" s="95"/>
    </row>
    <row r="226" spans="1:15" ht="12.75" hidden="1">
      <c r="A226" s="98"/>
      <c r="B226" s="99"/>
      <c r="C226" s="100"/>
      <c r="D226" s="95"/>
      <c r="E226" s="95"/>
      <c r="F226" s="95"/>
      <c r="G226" s="94"/>
      <c r="H226" s="94"/>
      <c r="I226" s="94"/>
      <c r="J226" s="94"/>
      <c r="K226" s="94"/>
      <c r="L226" s="94"/>
      <c r="M226" s="94"/>
      <c r="N226" s="95"/>
      <c r="O226" s="95"/>
    </row>
    <row r="227" spans="1:15" ht="12.75" hidden="1">
      <c r="A227" s="98"/>
      <c r="B227" s="99"/>
      <c r="C227" s="100"/>
      <c r="D227" s="95"/>
      <c r="E227" s="95"/>
      <c r="F227" s="95"/>
      <c r="G227" s="94"/>
      <c r="H227" s="94"/>
      <c r="I227" s="94"/>
      <c r="J227" s="94"/>
      <c r="K227" s="94"/>
      <c r="L227" s="94"/>
      <c r="M227" s="94"/>
      <c r="N227" s="95"/>
      <c r="O227" s="95"/>
    </row>
    <row r="228" spans="1:15" ht="12.75" hidden="1">
      <c r="A228" s="98"/>
      <c r="B228" s="99"/>
      <c r="C228" s="100"/>
      <c r="D228" s="95"/>
      <c r="E228" s="95"/>
      <c r="F228" s="95"/>
      <c r="G228" s="94"/>
      <c r="H228" s="94"/>
      <c r="I228" s="94"/>
      <c r="J228" s="94"/>
      <c r="K228" s="94"/>
      <c r="L228" s="94"/>
      <c r="M228" s="94"/>
      <c r="N228" s="95"/>
      <c r="O228" s="95"/>
    </row>
    <row r="229" spans="1:15" ht="12.75" hidden="1">
      <c r="A229" s="98"/>
      <c r="B229" s="99"/>
      <c r="C229" s="100"/>
      <c r="D229" s="95"/>
      <c r="E229" s="95"/>
      <c r="F229" s="95"/>
      <c r="G229" s="94"/>
      <c r="H229" s="94"/>
      <c r="I229" s="94"/>
      <c r="J229" s="94"/>
      <c r="K229" s="94"/>
      <c r="L229" s="94"/>
      <c r="M229" s="94"/>
      <c r="N229" s="95"/>
      <c r="O229" s="95"/>
    </row>
    <row r="230" spans="1:15" ht="12.75" hidden="1">
      <c r="A230" s="98"/>
      <c r="B230" s="99"/>
      <c r="C230" s="100"/>
      <c r="D230" s="95"/>
      <c r="E230" s="95"/>
      <c r="F230" s="95"/>
      <c r="G230" s="94"/>
      <c r="H230" s="94"/>
      <c r="I230" s="94"/>
      <c r="J230" s="94"/>
      <c r="K230" s="94"/>
      <c r="L230" s="94"/>
      <c r="M230" s="94"/>
      <c r="N230" s="95"/>
      <c r="O230" s="95"/>
    </row>
    <row r="231" spans="1:15" ht="12.75" hidden="1">
      <c r="A231" s="98"/>
      <c r="B231" s="99"/>
      <c r="C231" s="100"/>
      <c r="D231" s="95"/>
      <c r="E231" s="95"/>
      <c r="F231" s="95"/>
      <c r="G231" s="94"/>
      <c r="H231" s="94"/>
      <c r="I231" s="94"/>
      <c r="J231" s="94"/>
      <c r="K231" s="94"/>
      <c r="L231" s="94"/>
      <c r="M231" s="94"/>
      <c r="N231" s="95"/>
      <c r="O231" s="95"/>
    </row>
    <row r="232" spans="1:15" ht="12.75" hidden="1">
      <c r="A232" s="98"/>
      <c r="B232" s="99"/>
      <c r="C232" s="100"/>
      <c r="D232" s="95"/>
      <c r="E232" s="95"/>
      <c r="F232" s="95"/>
      <c r="G232" s="94"/>
      <c r="H232" s="94"/>
      <c r="I232" s="94"/>
      <c r="J232" s="94"/>
      <c r="K232" s="94"/>
      <c r="L232" s="94"/>
      <c r="M232" s="94"/>
      <c r="N232" s="95"/>
      <c r="O232" s="95"/>
    </row>
    <row r="233" spans="1:15" ht="12.75" hidden="1">
      <c r="A233" s="98"/>
      <c r="B233" s="99"/>
      <c r="C233" s="100"/>
      <c r="D233" s="95"/>
      <c r="E233" s="95"/>
      <c r="F233" s="95"/>
      <c r="G233" s="94"/>
      <c r="H233" s="94"/>
      <c r="I233" s="94"/>
      <c r="J233" s="94"/>
      <c r="K233" s="94"/>
      <c r="L233" s="94"/>
      <c r="M233" s="94"/>
      <c r="N233" s="95"/>
      <c r="O233" s="95"/>
    </row>
    <row r="234" spans="1:15" ht="12.75" hidden="1">
      <c r="A234" s="98"/>
      <c r="B234" s="99"/>
      <c r="C234" s="100"/>
      <c r="D234" s="95"/>
      <c r="E234" s="95"/>
      <c r="F234" s="95"/>
      <c r="G234" s="94"/>
      <c r="H234" s="94"/>
      <c r="I234" s="94"/>
      <c r="J234" s="94"/>
      <c r="K234" s="94"/>
      <c r="L234" s="94"/>
      <c r="M234" s="94"/>
      <c r="N234" s="95"/>
      <c r="O234" s="95"/>
    </row>
    <row r="235" spans="1:15" ht="12.75" hidden="1">
      <c r="A235" s="98"/>
      <c r="B235" s="99"/>
      <c r="C235" s="100"/>
      <c r="D235" s="95"/>
      <c r="E235" s="95"/>
      <c r="F235" s="95"/>
      <c r="G235" s="94"/>
      <c r="H235" s="94"/>
      <c r="I235" s="94"/>
      <c r="J235" s="94"/>
      <c r="K235" s="94"/>
      <c r="L235" s="94"/>
      <c r="M235" s="94"/>
      <c r="N235" s="95"/>
      <c r="O235" s="95"/>
    </row>
    <row r="236" spans="1:15" ht="12.75" hidden="1">
      <c r="A236" s="98"/>
      <c r="B236" s="99"/>
      <c r="C236" s="100"/>
      <c r="D236" s="95"/>
      <c r="E236" s="95"/>
      <c r="F236" s="95"/>
      <c r="G236" s="94"/>
      <c r="H236" s="94"/>
      <c r="I236" s="94"/>
      <c r="J236" s="94"/>
      <c r="K236" s="94"/>
      <c r="L236" s="94"/>
      <c r="M236" s="94"/>
      <c r="N236" s="95"/>
      <c r="O236" s="95"/>
    </row>
    <row r="237" spans="1:15" ht="12.75" hidden="1">
      <c r="A237" s="98"/>
      <c r="B237" s="99"/>
      <c r="C237" s="100"/>
      <c r="D237" s="95"/>
      <c r="E237" s="95"/>
      <c r="F237" s="95"/>
      <c r="G237" s="94"/>
      <c r="H237" s="94"/>
      <c r="I237" s="94"/>
      <c r="J237" s="94"/>
      <c r="K237" s="94"/>
      <c r="L237" s="94"/>
      <c r="M237" s="94"/>
      <c r="N237" s="95"/>
      <c r="O237" s="95"/>
    </row>
    <row r="238" spans="1:15" ht="12.75" hidden="1">
      <c r="A238" s="98"/>
      <c r="B238" s="99"/>
      <c r="C238" s="100"/>
      <c r="D238" s="95"/>
      <c r="E238" s="95"/>
      <c r="F238" s="95"/>
      <c r="G238" s="94"/>
      <c r="H238" s="94"/>
      <c r="I238" s="94"/>
      <c r="J238" s="94"/>
      <c r="K238" s="94"/>
      <c r="L238" s="94"/>
      <c r="M238" s="94"/>
      <c r="N238" s="95"/>
      <c r="O238" s="95"/>
    </row>
    <row r="239" spans="1:15" ht="12.75" hidden="1">
      <c r="A239" s="98"/>
      <c r="B239" s="99"/>
      <c r="C239" s="100"/>
      <c r="D239" s="95"/>
      <c r="E239" s="95"/>
      <c r="F239" s="95"/>
      <c r="G239" s="94"/>
      <c r="H239" s="94"/>
      <c r="I239" s="94"/>
      <c r="J239" s="94"/>
      <c r="K239" s="94"/>
      <c r="L239" s="94"/>
      <c r="M239" s="94"/>
      <c r="N239" s="95"/>
      <c r="O239" s="95"/>
    </row>
    <row r="240" spans="1:15" ht="12.75" hidden="1">
      <c r="A240" s="98"/>
      <c r="B240" s="99"/>
      <c r="C240" s="101"/>
      <c r="D240" s="95"/>
      <c r="E240" s="95"/>
      <c r="F240" s="95"/>
      <c r="G240" s="94"/>
      <c r="H240" s="94"/>
      <c r="I240" s="94"/>
      <c r="J240" s="94"/>
      <c r="K240" s="94"/>
      <c r="L240" s="94"/>
      <c r="M240" s="94"/>
      <c r="N240" s="95"/>
      <c r="O240" s="95"/>
    </row>
    <row r="241" spans="1:15" ht="12.75" hidden="1">
      <c r="A241" s="98"/>
      <c r="B241" s="99"/>
      <c r="C241" s="101"/>
      <c r="D241" s="95"/>
      <c r="E241" s="95"/>
      <c r="F241" s="95"/>
      <c r="G241" s="94"/>
      <c r="H241" s="94"/>
      <c r="I241" s="94"/>
      <c r="J241" s="94"/>
      <c r="K241" s="94"/>
      <c r="L241" s="94"/>
      <c r="M241" s="94"/>
      <c r="N241" s="95"/>
      <c r="O241" s="95"/>
    </row>
    <row r="242" spans="1:15" ht="12.75" hidden="1">
      <c r="A242" s="98"/>
      <c r="B242" s="99"/>
      <c r="C242" s="101"/>
      <c r="D242" s="95"/>
      <c r="E242" s="95"/>
      <c r="F242" s="95"/>
      <c r="G242" s="94"/>
      <c r="H242" s="94"/>
      <c r="I242" s="94"/>
      <c r="J242" s="94"/>
      <c r="K242" s="94"/>
      <c r="L242" s="94"/>
      <c r="M242" s="94"/>
      <c r="N242" s="95"/>
      <c r="O242" s="95"/>
    </row>
    <row r="243" spans="1:15" ht="12.75" hidden="1">
      <c r="A243" s="98"/>
      <c r="B243" s="99"/>
      <c r="C243" s="101"/>
      <c r="D243" s="95"/>
      <c r="E243" s="95"/>
      <c r="F243" s="95"/>
      <c r="G243" s="94"/>
      <c r="H243" s="94"/>
      <c r="I243" s="94"/>
      <c r="J243" s="94"/>
      <c r="K243" s="94"/>
      <c r="L243" s="94"/>
      <c r="M243" s="94"/>
      <c r="N243" s="95"/>
      <c r="O243" s="95"/>
    </row>
    <row r="244" spans="1:15" ht="12.75" hidden="1">
      <c r="A244" s="98"/>
      <c r="B244" s="99"/>
      <c r="C244" s="101"/>
      <c r="D244" s="95"/>
      <c r="E244" s="95"/>
      <c r="F244" s="95"/>
      <c r="G244" s="94"/>
      <c r="H244" s="94"/>
      <c r="I244" s="94"/>
      <c r="J244" s="94"/>
      <c r="K244" s="94"/>
      <c r="L244" s="94"/>
      <c r="M244" s="94"/>
      <c r="N244" s="95"/>
      <c r="O244" s="95"/>
    </row>
    <row r="245" spans="1:15" ht="12.75" hidden="1">
      <c r="A245" s="98"/>
      <c r="B245" s="99"/>
      <c r="C245" s="101"/>
      <c r="D245" s="95"/>
      <c r="E245" s="95"/>
      <c r="F245" s="95"/>
      <c r="G245" s="94"/>
      <c r="H245" s="94"/>
      <c r="I245" s="94"/>
      <c r="J245" s="94"/>
      <c r="K245" s="94"/>
      <c r="L245" s="94"/>
      <c r="M245" s="94"/>
      <c r="N245" s="95"/>
      <c r="O245" s="95"/>
    </row>
    <row r="246" spans="1:15" ht="12.75" hidden="1">
      <c r="A246" s="98"/>
      <c r="B246" s="99"/>
      <c r="C246" s="101"/>
      <c r="D246" s="95"/>
      <c r="E246" s="95"/>
      <c r="F246" s="95"/>
      <c r="G246" s="94"/>
      <c r="H246" s="94"/>
      <c r="I246" s="94"/>
      <c r="J246" s="94"/>
      <c r="K246" s="94"/>
      <c r="L246" s="94"/>
      <c r="M246" s="94"/>
      <c r="N246" s="95"/>
      <c r="O246" s="95"/>
    </row>
    <row r="247" spans="1:15" ht="12.75" hidden="1">
      <c r="A247" s="98"/>
      <c r="B247" s="99"/>
      <c r="C247" s="101"/>
      <c r="D247" s="95"/>
      <c r="E247" s="95"/>
      <c r="F247" s="95"/>
      <c r="G247" s="94"/>
      <c r="H247" s="94"/>
      <c r="I247" s="94"/>
      <c r="J247" s="94"/>
      <c r="K247" s="94"/>
      <c r="L247" s="94"/>
      <c r="M247" s="94"/>
      <c r="N247" s="95"/>
      <c r="O247" s="95"/>
    </row>
    <row r="248" spans="1:15" ht="12.75" hidden="1">
      <c r="A248" s="98"/>
      <c r="B248" s="99"/>
      <c r="C248" s="101"/>
      <c r="D248" s="95"/>
      <c r="E248" s="95"/>
      <c r="F248" s="95"/>
      <c r="G248" s="94"/>
      <c r="H248" s="94"/>
      <c r="I248" s="94"/>
      <c r="J248" s="94"/>
      <c r="K248" s="94"/>
      <c r="L248" s="94"/>
      <c r="M248" s="94"/>
      <c r="N248" s="95"/>
      <c r="O248" s="95"/>
    </row>
    <row r="249" spans="1:15" ht="12.75" hidden="1">
      <c r="A249" s="98"/>
      <c r="B249" s="99"/>
      <c r="C249" s="101"/>
      <c r="D249" s="95"/>
      <c r="E249" s="95"/>
      <c r="F249" s="95"/>
      <c r="G249" s="94"/>
      <c r="H249" s="94"/>
      <c r="I249" s="94"/>
      <c r="J249" s="94"/>
      <c r="K249" s="94"/>
      <c r="L249" s="94"/>
      <c r="M249" s="94"/>
      <c r="N249" s="95"/>
      <c r="O249" s="95"/>
    </row>
    <row r="250" spans="1:15" ht="12.75" hidden="1">
      <c r="A250" s="98"/>
      <c r="B250" s="99"/>
      <c r="C250" s="101"/>
      <c r="D250" s="95"/>
      <c r="E250" s="95"/>
      <c r="F250" s="95"/>
      <c r="G250" s="94"/>
      <c r="H250" s="94"/>
      <c r="I250" s="94"/>
      <c r="J250" s="94"/>
      <c r="K250" s="94"/>
      <c r="L250" s="94"/>
      <c r="M250" s="94"/>
      <c r="N250" s="95"/>
      <c r="O250" s="95"/>
    </row>
    <row r="251" spans="1:15" ht="12.75" hidden="1">
      <c r="A251" s="98"/>
      <c r="B251" s="99"/>
      <c r="C251" s="101"/>
      <c r="D251" s="95"/>
      <c r="E251" s="95"/>
      <c r="F251" s="95"/>
      <c r="G251" s="94"/>
      <c r="H251" s="94"/>
      <c r="I251" s="94"/>
      <c r="J251" s="94"/>
      <c r="K251" s="94"/>
      <c r="L251" s="94"/>
      <c r="M251" s="94"/>
      <c r="N251" s="95"/>
      <c r="O251" s="95"/>
    </row>
    <row r="252" spans="1:15" ht="12.75" hidden="1">
      <c r="A252" s="98"/>
      <c r="B252" s="99"/>
      <c r="C252" s="101"/>
      <c r="D252" s="95"/>
      <c r="E252" s="95"/>
      <c r="F252" s="95"/>
      <c r="G252" s="94"/>
      <c r="H252" s="94"/>
      <c r="I252" s="94"/>
      <c r="J252" s="94"/>
      <c r="K252" s="94"/>
      <c r="L252" s="94"/>
      <c r="M252" s="94"/>
      <c r="N252" s="95"/>
      <c r="O252" s="95"/>
    </row>
    <row r="253" spans="1:15" ht="12.75" hidden="1">
      <c r="A253" s="98"/>
      <c r="B253" s="99"/>
      <c r="C253" s="101"/>
      <c r="D253" s="95"/>
      <c r="E253" s="95"/>
      <c r="F253" s="95"/>
      <c r="G253" s="94"/>
      <c r="H253" s="94"/>
      <c r="I253" s="94"/>
      <c r="J253" s="94"/>
      <c r="K253" s="94"/>
      <c r="L253" s="94"/>
      <c r="M253" s="94"/>
      <c r="N253" s="95"/>
      <c r="O253" s="95"/>
    </row>
    <row r="254" spans="1:15" ht="12.75" hidden="1">
      <c r="A254" s="98"/>
      <c r="B254" s="99"/>
      <c r="C254" s="101"/>
      <c r="D254" s="95"/>
      <c r="E254" s="95"/>
      <c r="F254" s="95"/>
      <c r="G254" s="94"/>
      <c r="H254" s="94"/>
      <c r="I254" s="94"/>
      <c r="J254" s="94"/>
      <c r="K254" s="94"/>
      <c r="L254" s="94"/>
      <c r="M254" s="94"/>
      <c r="N254" s="95"/>
      <c r="O254" s="95"/>
    </row>
    <row r="255" spans="1:15" ht="12.75" hidden="1">
      <c r="A255" s="98"/>
      <c r="B255" s="99"/>
      <c r="C255" s="101"/>
      <c r="D255" s="95"/>
      <c r="E255" s="95"/>
      <c r="F255" s="95"/>
      <c r="G255" s="94"/>
      <c r="H255" s="94"/>
      <c r="I255" s="94"/>
      <c r="J255" s="94"/>
      <c r="K255" s="94"/>
      <c r="L255" s="94"/>
      <c r="M255" s="94"/>
      <c r="N255" s="95"/>
      <c r="O255" s="95"/>
    </row>
    <row r="256" spans="1:15" ht="12.75" hidden="1">
      <c r="A256" s="98"/>
      <c r="B256" s="99"/>
      <c r="C256" s="101"/>
      <c r="D256" s="95"/>
      <c r="E256" s="95"/>
      <c r="F256" s="95"/>
      <c r="G256" s="94"/>
      <c r="H256" s="94"/>
      <c r="I256" s="94"/>
      <c r="J256" s="94"/>
      <c r="K256" s="94"/>
      <c r="L256" s="94"/>
      <c r="M256" s="94"/>
      <c r="N256" s="95"/>
      <c r="O256" s="95"/>
    </row>
    <row r="257" spans="1:15" ht="12.75" hidden="1">
      <c r="A257" s="98"/>
      <c r="B257" s="99"/>
      <c r="C257" s="101"/>
      <c r="D257" s="95"/>
      <c r="E257" s="95"/>
      <c r="F257" s="95"/>
      <c r="G257" s="94"/>
      <c r="H257" s="94"/>
      <c r="I257" s="94"/>
      <c r="J257" s="94"/>
      <c r="K257" s="94"/>
      <c r="L257" s="94"/>
      <c r="M257" s="94"/>
      <c r="N257" s="95"/>
      <c r="O257" s="95"/>
    </row>
    <row r="258" spans="1:15" ht="12.75" hidden="1">
      <c r="A258" s="98"/>
      <c r="B258" s="99"/>
      <c r="C258" s="101"/>
      <c r="D258" s="95"/>
      <c r="E258" s="95"/>
      <c r="F258" s="95"/>
      <c r="G258" s="94"/>
      <c r="H258" s="94"/>
      <c r="I258" s="94"/>
      <c r="J258" s="94"/>
      <c r="K258" s="94"/>
      <c r="L258" s="94"/>
      <c r="M258" s="94"/>
      <c r="N258" s="95"/>
      <c r="O258" s="95"/>
    </row>
    <row r="259" spans="1:15" ht="12.75" hidden="1">
      <c r="A259" s="98"/>
      <c r="B259" s="99"/>
      <c r="C259" s="101"/>
      <c r="D259" s="95"/>
      <c r="E259" s="95"/>
      <c r="F259" s="95"/>
      <c r="G259" s="94"/>
      <c r="H259" s="94"/>
      <c r="I259" s="94"/>
      <c r="J259" s="94"/>
      <c r="K259" s="94"/>
      <c r="L259" s="94"/>
      <c r="M259" s="94"/>
      <c r="N259" s="95"/>
      <c r="O259" s="95"/>
    </row>
    <row r="260" spans="1:15" ht="12.75" hidden="1">
      <c r="A260" s="98"/>
      <c r="B260" s="99"/>
      <c r="C260" s="101"/>
      <c r="D260" s="95"/>
      <c r="E260" s="95"/>
      <c r="F260" s="95"/>
      <c r="G260" s="94"/>
      <c r="H260" s="94"/>
      <c r="I260" s="94"/>
      <c r="J260" s="94"/>
      <c r="K260" s="94"/>
      <c r="L260" s="94"/>
      <c r="M260" s="94"/>
      <c r="N260" s="95"/>
      <c r="O260" s="95"/>
    </row>
    <row r="261" spans="1:15" ht="12.75" hidden="1">
      <c r="A261" s="98"/>
      <c r="B261" s="99"/>
      <c r="C261" s="101"/>
      <c r="D261" s="95"/>
      <c r="E261" s="95"/>
      <c r="F261" s="95"/>
      <c r="G261" s="94"/>
      <c r="H261" s="94"/>
      <c r="I261" s="94"/>
      <c r="J261" s="94"/>
      <c r="K261" s="94"/>
      <c r="L261" s="94"/>
      <c r="M261" s="94"/>
      <c r="N261" s="95"/>
      <c r="O261" s="95"/>
    </row>
    <row r="262" spans="1:15" ht="12.75" hidden="1">
      <c r="A262" s="98"/>
      <c r="B262" s="99"/>
      <c r="C262" s="101"/>
      <c r="D262" s="95"/>
      <c r="E262" s="95"/>
      <c r="F262" s="95"/>
      <c r="G262" s="94"/>
      <c r="H262" s="94"/>
      <c r="I262" s="94"/>
      <c r="J262" s="94"/>
      <c r="K262" s="94"/>
      <c r="L262" s="94"/>
      <c r="M262" s="94"/>
      <c r="N262" s="95"/>
      <c r="O262" s="95"/>
    </row>
    <row r="263" spans="1:15" ht="12.75" hidden="1">
      <c r="A263" s="98"/>
      <c r="B263" s="99"/>
      <c r="C263" s="101"/>
      <c r="D263" s="95"/>
      <c r="E263" s="95"/>
      <c r="F263" s="95"/>
      <c r="G263" s="94"/>
      <c r="H263" s="94"/>
      <c r="I263" s="94"/>
      <c r="J263" s="94"/>
      <c r="K263" s="94"/>
      <c r="L263" s="94"/>
      <c r="M263" s="94"/>
      <c r="N263" s="95"/>
      <c r="O263" s="95"/>
    </row>
    <row r="264" spans="1:15" ht="12.75" hidden="1">
      <c r="A264" s="98"/>
      <c r="B264" s="99"/>
      <c r="C264" s="101"/>
      <c r="D264" s="95"/>
      <c r="E264" s="95"/>
      <c r="F264" s="95"/>
      <c r="G264" s="94"/>
      <c r="H264" s="94"/>
      <c r="I264" s="94"/>
      <c r="J264" s="94"/>
      <c r="K264" s="94"/>
      <c r="L264" s="94"/>
      <c r="M264" s="94"/>
      <c r="N264" s="95"/>
      <c r="O264" s="95"/>
    </row>
    <row r="265" spans="1:15" ht="12.75" hidden="1">
      <c r="A265" s="98"/>
      <c r="B265" s="99"/>
      <c r="C265" s="101"/>
      <c r="D265" s="95"/>
      <c r="E265" s="95"/>
      <c r="F265" s="95"/>
      <c r="G265" s="94"/>
      <c r="H265" s="94"/>
      <c r="I265" s="94"/>
      <c r="J265" s="94"/>
      <c r="K265" s="94"/>
      <c r="L265" s="94"/>
      <c r="M265" s="94"/>
      <c r="N265" s="95"/>
      <c r="O265" s="95"/>
    </row>
    <row r="266" spans="1:15" ht="12.75" hidden="1">
      <c r="A266" s="98"/>
      <c r="B266" s="99"/>
      <c r="C266" s="101"/>
      <c r="D266" s="95"/>
      <c r="E266" s="95"/>
      <c r="F266" s="95"/>
      <c r="G266" s="94"/>
      <c r="H266" s="94"/>
      <c r="I266" s="94"/>
      <c r="J266" s="94"/>
      <c r="K266" s="94"/>
      <c r="L266" s="94"/>
      <c r="M266" s="94"/>
      <c r="N266" s="95"/>
      <c r="O266" s="95"/>
    </row>
    <row r="267" spans="1:15" ht="12.75" hidden="1">
      <c r="A267" s="98"/>
      <c r="B267" s="99"/>
      <c r="C267" s="101"/>
      <c r="D267" s="95"/>
      <c r="E267" s="95"/>
      <c r="F267" s="95"/>
      <c r="G267" s="94"/>
      <c r="H267" s="94"/>
      <c r="I267" s="94"/>
      <c r="J267" s="94"/>
      <c r="K267" s="94"/>
      <c r="L267" s="94"/>
      <c r="M267" s="94"/>
      <c r="N267" s="95"/>
      <c r="O267" s="95"/>
    </row>
    <row r="268" spans="1:15" ht="12.75" hidden="1">
      <c r="A268" s="98"/>
      <c r="B268" s="99"/>
      <c r="C268" s="101"/>
      <c r="D268" s="95"/>
      <c r="E268" s="95"/>
      <c r="F268" s="95"/>
      <c r="G268" s="94"/>
      <c r="H268" s="94"/>
      <c r="I268" s="94"/>
      <c r="J268" s="94"/>
      <c r="K268" s="94"/>
      <c r="L268" s="94"/>
      <c r="M268" s="94"/>
      <c r="N268" s="95"/>
      <c r="O268" s="95"/>
    </row>
    <row r="269" spans="1:15" ht="12.75" hidden="1">
      <c r="A269" s="98"/>
      <c r="B269" s="99"/>
      <c r="C269" s="101"/>
      <c r="D269" s="95"/>
      <c r="E269" s="95"/>
      <c r="F269" s="95"/>
      <c r="G269" s="94"/>
      <c r="H269" s="94"/>
      <c r="I269" s="94"/>
      <c r="J269" s="94"/>
      <c r="K269" s="94"/>
      <c r="L269" s="94"/>
      <c r="M269" s="94"/>
      <c r="N269" s="95"/>
      <c r="O269" s="95"/>
    </row>
    <row r="270" spans="1:15" ht="12.75" hidden="1">
      <c r="A270" s="98"/>
      <c r="B270" s="99"/>
      <c r="C270" s="101"/>
      <c r="D270" s="95"/>
      <c r="E270" s="95"/>
      <c r="F270" s="95"/>
      <c r="G270" s="94"/>
      <c r="H270" s="94"/>
      <c r="I270" s="94"/>
      <c r="J270" s="94"/>
      <c r="K270" s="94"/>
      <c r="L270" s="94"/>
      <c r="M270" s="94"/>
      <c r="N270" s="95"/>
      <c r="O270" s="95"/>
    </row>
    <row r="271" spans="1:15" ht="12.75" hidden="1">
      <c r="A271" s="98"/>
      <c r="B271" s="99"/>
      <c r="C271" s="101"/>
      <c r="D271" s="95"/>
      <c r="E271" s="95"/>
      <c r="F271" s="95"/>
      <c r="G271" s="94"/>
      <c r="H271" s="94"/>
      <c r="I271" s="94"/>
      <c r="J271" s="94"/>
      <c r="K271" s="94"/>
      <c r="L271" s="94"/>
      <c r="M271" s="94"/>
      <c r="N271" s="95"/>
      <c r="O271" s="95"/>
    </row>
    <row r="272" spans="1:15" ht="12.75" hidden="1">
      <c r="A272" s="98"/>
      <c r="B272" s="99"/>
      <c r="C272" s="101"/>
      <c r="D272" s="95"/>
      <c r="E272" s="95"/>
      <c r="F272" s="95"/>
      <c r="G272" s="94"/>
      <c r="H272" s="94"/>
      <c r="I272" s="94"/>
      <c r="J272" s="94"/>
      <c r="K272" s="94"/>
      <c r="L272" s="94"/>
      <c r="M272" s="94"/>
      <c r="N272" s="95"/>
      <c r="O272" s="95"/>
    </row>
    <row r="273" spans="1:15" ht="12.75" hidden="1">
      <c r="A273" s="98"/>
      <c r="B273" s="99"/>
      <c r="C273" s="101"/>
      <c r="D273" s="95"/>
      <c r="E273" s="95"/>
      <c r="F273" s="95"/>
      <c r="G273" s="94"/>
      <c r="H273" s="94"/>
      <c r="I273" s="94"/>
      <c r="J273" s="94"/>
      <c r="K273" s="94"/>
      <c r="L273" s="94"/>
      <c r="M273" s="94"/>
      <c r="N273" s="95"/>
      <c r="O273" s="95"/>
    </row>
    <row r="274" spans="1:15" ht="12.75" hidden="1">
      <c r="A274" s="98"/>
      <c r="B274" s="99"/>
      <c r="C274" s="101"/>
      <c r="D274" s="95"/>
      <c r="E274" s="95"/>
      <c r="F274" s="95"/>
      <c r="G274" s="94"/>
      <c r="H274" s="94"/>
      <c r="I274" s="94"/>
      <c r="J274" s="94"/>
      <c r="K274" s="94"/>
      <c r="L274" s="94"/>
      <c r="M274" s="94"/>
      <c r="N274" s="95"/>
      <c r="O274" s="95"/>
    </row>
    <row r="275" spans="1:15" ht="12.75" hidden="1">
      <c r="A275" s="98"/>
      <c r="B275" s="99"/>
      <c r="C275" s="101"/>
      <c r="D275" s="95"/>
      <c r="E275" s="95"/>
      <c r="F275" s="95"/>
      <c r="G275" s="94"/>
      <c r="H275" s="94"/>
      <c r="I275" s="94"/>
      <c r="J275" s="94"/>
      <c r="K275" s="94"/>
      <c r="L275" s="94"/>
      <c r="M275" s="94"/>
      <c r="N275" s="95"/>
      <c r="O275" s="95"/>
    </row>
    <row r="276" spans="1:15" ht="12.75" hidden="1">
      <c r="A276" s="98"/>
      <c r="B276" s="99"/>
      <c r="C276" s="101"/>
      <c r="D276" s="95"/>
      <c r="E276" s="95"/>
      <c r="F276" s="95"/>
      <c r="G276" s="94"/>
      <c r="H276" s="94"/>
      <c r="I276" s="94"/>
      <c r="J276" s="94"/>
      <c r="K276" s="94"/>
      <c r="L276" s="94"/>
      <c r="M276" s="94"/>
      <c r="N276" s="95"/>
      <c r="O276" s="95"/>
    </row>
    <row r="277" spans="1:15" ht="12.75" hidden="1">
      <c r="A277" s="98"/>
      <c r="B277" s="99"/>
      <c r="C277" s="101"/>
      <c r="D277" s="95"/>
      <c r="E277" s="95"/>
      <c r="F277" s="95"/>
      <c r="G277" s="94"/>
      <c r="H277" s="94"/>
      <c r="I277" s="94"/>
      <c r="J277" s="94"/>
      <c r="K277" s="94"/>
      <c r="L277" s="94"/>
      <c r="M277" s="94"/>
      <c r="N277" s="95"/>
      <c r="O277" s="95"/>
    </row>
    <row r="278" spans="1:15" ht="12.75" hidden="1">
      <c r="A278" s="98"/>
      <c r="B278" s="99"/>
      <c r="C278" s="101"/>
      <c r="D278" s="95"/>
      <c r="E278" s="95"/>
      <c r="F278" s="95"/>
      <c r="G278" s="94"/>
      <c r="H278" s="94"/>
      <c r="I278" s="94"/>
      <c r="J278" s="94"/>
      <c r="K278" s="94"/>
      <c r="L278" s="94"/>
      <c r="M278" s="94"/>
      <c r="N278" s="95"/>
      <c r="O278" s="95"/>
    </row>
    <row r="279" spans="1:15" ht="12.75" hidden="1">
      <c r="A279" s="98"/>
      <c r="B279" s="99"/>
      <c r="C279" s="101"/>
      <c r="D279" s="95"/>
      <c r="E279" s="95"/>
      <c r="F279" s="95"/>
      <c r="G279" s="94"/>
      <c r="H279" s="94"/>
      <c r="I279" s="94"/>
      <c r="J279" s="94"/>
      <c r="K279" s="94"/>
      <c r="L279" s="94"/>
      <c r="M279" s="94"/>
      <c r="N279" s="95"/>
      <c r="O279" s="95"/>
    </row>
    <row r="280" spans="1:15" ht="12.75" hidden="1">
      <c r="A280" s="98"/>
      <c r="B280" s="99"/>
      <c r="C280" s="101"/>
      <c r="D280" s="95"/>
      <c r="E280" s="95"/>
      <c r="F280" s="95"/>
      <c r="G280" s="94"/>
      <c r="H280" s="94"/>
      <c r="I280" s="94"/>
      <c r="J280" s="94"/>
      <c r="K280" s="94"/>
      <c r="L280" s="94"/>
      <c r="M280" s="94"/>
      <c r="N280" s="95"/>
      <c r="O280" s="95"/>
    </row>
    <row r="281" spans="1:15" ht="12.75" hidden="1">
      <c r="A281" s="98"/>
      <c r="B281" s="99"/>
      <c r="C281" s="101"/>
      <c r="D281" s="95"/>
      <c r="E281" s="95"/>
      <c r="F281" s="95"/>
      <c r="G281" s="94"/>
      <c r="H281" s="94"/>
      <c r="I281" s="94"/>
      <c r="J281" s="94"/>
      <c r="K281" s="94"/>
      <c r="L281" s="94"/>
      <c r="M281" s="94"/>
      <c r="N281" s="95"/>
      <c r="O281" s="95"/>
    </row>
    <row r="282" spans="1:15" ht="12.75" hidden="1">
      <c r="A282" s="98"/>
      <c r="B282" s="99"/>
      <c r="C282" s="101"/>
      <c r="D282" s="95"/>
      <c r="E282" s="95"/>
      <c r="F282" s="95"/>
      <c r="G282" s="94"/>
      <c r="H282" s="94"/>
      <c r="I282" s="94"/>
      <c r="J282" s="94"/>
      <c r="K282" s="94"/>
      <c r="L282" s="94"/>
      <c r="M282" s="94"/>
      <c r="N282" s="95"/>
      <c r="O282" s="95"/>
    </row>
    <row r="283" spans="1:15" ht="12.75" hidden="1">
      <c r="A283" s="98"/>
      <c r="B283" s="99"/>
      <c r="C283" s="101"/>
      <c r="D283" s="95"/>
      <c r="E283" s="95"/>
      <c r="F283" s="95"/>
      <c r="G283" s="94"/>
      <c r="H283" s="94"/>
      <c r="I283" s="94"/>
      <c r="J283" s="94"/>
      <c r="K283" s="94"/>
      <c r="L283" s="94"/>
      <c r="M283" s="94"/>
      <c r="N283" s="95"/>
      <c r="O283" s="95"/>
    </row>
    <row r="284" spans="1:15" ht="12.75" hidden="1">
      <c r="A284" s="98"/>
      <c r="B284" s="99"/>
      <c r="C284" s="101"/>
      <c r="D284" s="95"/>
      <c r="E284" s="95"/>
      <c r="F284" s="95"/>
      <c r="G284" s="94"/>
      <c r="H284" s="94"/>
      <c r="I284" s="94"/>
      <c r="J284" s="94"/>
      <c r="K284" s="94"/>
      <c r="L284" s="94"/>
      <c r="M284" s="94"/>
      <c r="N284" s="95"/>
      <c r="O284" s="95"/>
    </row>
    <row r="285" spans="1:15" ht="12.75" hidden="1">
      <c r="A285" s="98"/>
      <c r="B285" s="99"/>
      <c r="C285" s="101"/>
      <c r="D285" s="95"/>
      <c r="E285" s="95"/>
      <c r="F285" s="95"/>
      <c r="G285" s="94"/>
      <c r="H285" s="94"/>
      <c r="I285" s="94"/>
      <c r="J285" s="94"/>
      <c r="K285" s="94"/>
      <c r="L285" s="94"/>
      <c r="M285" s="94"/>
      <c r="N285" s="95"/>
      <c r="O285" s="95"/>
    </row>
    <row r="286" spans="1:15" ht="12.75" hidden="1">
      <c r="A286" s="98"/>
      <c r="B286" s="99"/>
      <c r="C286" s="101"/>
      <c r="D286" s="95"/>
      <c r="E286" s="95"/>
      <c r="F286" s="95"/>
      <c r="G286" s="94"/>
      <c r="H286" s="94"/>
      <c r="I286" s="94"/>
      <c r="J286" s="94"/>
      <c r="K286" s="94"/>
      <c r="L286" s="94"/>
      <c r="M286" s="94"/>
      <c r="N286" s="95"/>
      <c r="O286" s="95"/>
    </row>
    <row r="287" spans="1:15" ht="12.75" hidden="1">
      <c r="A287" s="98"/>
      <c r="B287" s="99"/>
      <c r="C287" s="101"/>
      <c r="D287" s="95"/>
      <c r="E287" s="95"/>
      <c r="F287" s="95"/>
      <c r="G287" s="94"/>
      <c r="H287" s="94"/>
      <c r="I287" s="94"/>
      <c r="J287" s="94"/>
      <c r="K287" s="94"/>
      <c r="L287" s="94"/>
      <c r="M287" s="94"/>
      <c r="N287" s="95"/>
      <c r="O287" s="95"/>
    </row>
    <row r="288" spans="1:15" ht="12.75" hidden="1">
      <c r="A288" s="98"/>
      <c r="B288" s="99"/>
      <c r="C288" s="101"/>
      <c r="D288" s="95"/>
      <c r="E288" s="95"/>
      <c r="F288" s="95"/>
      <c r="G288" s="94"/>
      <c r="H288" s="94"/>
      <c r="I288" s="94"/>
      <c r="J288" s="94"/>
      <c r="K288" s="94"/>
      <c r="L288" s="94"/>
      <c r="M288" s="94"/>
      <c r="N288" s="95"/>
      <c r="O288" s="95"/>
    </row>
    <row r="289" spans="1:15" ht="12.75" hidden="1">
      <c r="A289" s="98"/>
      <c r="B289" s="99"/>
      <c r="C289" s="101"/>
      <c r="D289" s="95"/>
      <c r="E289" s="95"/>
      <c r="F289" s="95"/>
      <c r="G289" s="94"/>
      <c r="H289" s="94"/>
      <c r="I289" s="94"/>
      <c r="J289" s="94"/>
      <c r="K289" s="94"/>
      <c r="L289" s="94"/>
      <c r="M289" s="94"/>
      <c r="N289" s="95"/>
      <c r="O289" s="95"/>
    </row>
    <row r="290" spans="1:15" ht="12.75" hidden="1">
      <c r="A290" s="98"/>
      <c r="B290" s="99"/>
      <c r="C290" s="101"/>
      <c r="D290" s="95"/>
      <c r="E290" s="95"/>
      <c r="F290" s="95"/>
      <c r="G290" s="94"/>
      <c r="H290" s="94"/>
      <c r="I290" s="94"/>
      <c r="J290" s="94"/>
      <c r="K290" s="94"/>
      <c r="L290" s="94"/>
      <c r="M290" s="94"/>
      <c r="N290" s="95"/>
      <c r="O290" s="95"/>
    </row>
    <row r="291" spans="1:15" ht="12.75" hidden="1">
      <c r="A291" s="98"/>
      <c r="B291" s="99"/>
      <c r="C291" s="101"/>
      <c r="D291" s="95"/>
      <c r="E291" s="95"/>
      <c r="F291" s="95"/>
      <c r="G291" s="94"/>
      <c r="H291" s="94"/>
      <c r="I291" s="94"/>
      <c r="J291" s="94"/>
      <c r="K291" s="94"/>
      <c r="L291" s="94"/>
      <c r="M291" s="94"/>
      <c r="N291" s="95"/>
      <c r="O291" s="95"/>
    </row>
    <row r="292" spans="1:15" ht="12.75" hidden="1">
      <c r="A292" s="98"/>
      <c r="B292" s="99"/>
      <c r="C292" s="101"/>
      <c r="D292" s="95"/>
      <c r="E292" s="95"/>
      <c r="F292" s="95"/>
      <c r="G292" s="94"/>
      <c r="H292" s="94"/>
      <c r="I292" s="94"/>
      <c r="J292" s="94"/>
      <c r="K292" s="94"/>
      <c r="L292" s="94"/>
      <c r="M292" s="94"/>
      <c r="N292" s="95"/>
      <c r="O292" s="95"/>
    </row>
    <row r="293" spans="1:15" ht="12.75" hidden="1">
      <c r="A293" s="98"/>
      <c r="B293" s="99"/>
      <c r="C293" s="101"/>
      <c r="D293" s="95"/>
      <c r="E293" s="95"/>
      <c r="F293" s="95"/>
      <c r="G293" s="94"/>
      <c r="H293" s="94"/>
      <c r="I293" s="94"/>
      <c r="J293" s="94"/>
      <c r="K293" s="94"/>
      <c r="L293" s="94"/>
      <c r="M293" s="94"/>
      <c r="N293" s="95"/>
      <c r="O293" s="95"/>
    </row>
    <row r="294" spans="1:15" ht="12.75" hidden="1">
      <c r="A294" s="98"/>
      <c r="B294" s="99"/>
      <c r="C294" s="101"/>
      <c r="D294" s="95"/>
      <c r="E294" s="95"/>
      <c r="F294" s="95"/>
      <c r="G294" s="94"/>
      <c r="H294" s="94"/>
      <c r="I294" s="94"/>
      <c r="J294" s="94"/>
      <c r="K294" s="94"/>
      <c r="L294" s="94"/>
      <c r="M294" s="94"/>
      <c r="N294" s="95"/>
      <c r="O294" s="95"/>
    </row>
    <row r="295" spans="1:15" ht="12.75" hidden="1">
      <c r="A295" s="98"/>
      <c r="B295" s="99"/>
      <c r="C295" s="101"/>
      <c r="D295" s="95"/>
      <c r="E295" s="95"/>
      <c r="F295" s="95"/>
      <c r="G295" s="94"/>
      <c r="H295" s="94"/>
      <c r="I295" s="94"/>
      <c r="J295" s="94"/>
      <c r="K295" s="94"/>
      <c r="L295" s="94"/>
      <c r="M295" s="94"/>
      <c r="N295" s="95"/>
      <c r="O295" s="95"/>
    </row>
    <row r="296" spans="1:15" ht="12.75" hidden="1">
      <c r="A296" s="98"/>
      <c r="B296" s="99"/>
      <c r="C296" s="101"/>
      <c r="D296" s="95"/>
      <c r="E296" s="95"/>
      <c r="F296" s="95"/>
      <c r="G296" s="94"/>
      <c r="H296" s="94"/>
      <c r="I296" s="94"/>
      <c r="J296" s="94"/>
      <c r="K296" s="94"/>
      <c r="L296" s="94"/>
      <c r="M296" s="94"/>
      <c r="N296" s="95"/>
      <c r="O296" s="95"/>
    </row>
    <row r="297" spans="1:15" ht="12.75" hidden="1">
      <c r="A297" s="98"/>
      <c r="B297" s="99"/>
      <c r="C297" s="101"/>
      <c r="D297" s="95"/>
      <c r="E297" s="95"/>
      <c r="F297" s="95"/>
      <c r="G297" s="94"/>
      <c r="H297" s="94"/>
      <c r="I297" s="94"/>
      <c r="J297" s="94"/>
      <c r="K297" s="94"/>
      <c r="L297" s="94"/>
      <c r="M297" s="94"/>
      <c r="N297" s="95"/>
      <c r="O297" s="95"/>
    </row>
    <row r="298" spans="1:15" ht="12.75" hidden="1">
      <c r="A298" s="98"/>
      <c r="B298" s="99"/>
      <c r="C298" s="101"/>
      <c r="D298" s="95"/>
      <c r="E298" s="95"/>
      <c r="F298" s="95"/>
      <c r="G298" s="94"/>
      <c r="H298" s="94"/>
      <c r="I298" s="94"/>
      <c r="J298" s="94"/>
      <c r="K298" s="94"/>
      <c r="L298" s="94"/>
      <c r="M298" s="94"/>
      <c r="N298" s="95"/>
      <c r="O298" s="95"/>
    </row>
    <row r="299" spans="1:15" ht="12.75" hidden="1">
      <c r="A299" s="98"/>
      <c r="B299" s="99"/>
      <c r="C299" s="101"/>
      <c r="D299" s="95"/>
      <c r="E299" s="95"/>
      <c r="F299" s="95"/>
      <c r="G299" s="94"/>
      <c r="H299" s="94"/>
      <c r="I299" s="94"/>
      <c r="J299" s="94"/>
      <c r="K299" s="94"/>
      <c r="L299" s="94"/>
      <c r="M299" s="94"/>
      <c r="N299" s="95"/>
      <c r="O299" s="95"/>
    </row>
    <row r="300" spans="1:15" ht="12.75" hidden="1">
      <c r="A300" s="98"/>
      <c r="B300" s="99"/>
      <c r="C300" s="101"/>
      <c r="D300" s="95"/>
      <c r="E300" s="95"/>
      <c r="F300" s="95"/>
      <c r="G300" s="94"/>
      <c r="H300" s="94"/>
      <c r="I300" s="94"/>
      <c r="J300" s="94"/>
      <c r="K300" s="94"/>
      <c r="L300" s="94"/>
      <c r="M300" s="94"/>
      <c r="N300" s="95"/>
      <c r="O300" s="95"/>
    </row>
    <row r="301" spans="1:15" ht="12.75" hidden="1">
      <c r="A301" s="98"/>
      <c r="B301" s="99"/>
      <c r="C301" s="101"/>
      <c r="D301" s="95"/>
      <c r="E301" s="95"/>
      <c r="F301" s="95"/>
      <c r="G301" s="94"/>
      <c r="H301" s="94"/>
      <c r="I301" s="94"/>
      <c r="J301" s="94"/>
      <c r="K301" s="94"/>
      <c r="L301" s="94"/>
      <c r="M301" s="94"/>
      <c r="N301" s="95"/>
      <c r="O301" s="95"/>
    </row>
    <row r="302" spans="1:15" ht="12.75" hidden="1">
      <c r="A302" s="98"/>
      <c r="B302" s="99"/>
      <c r="C302" s="101"/>
      <c r="D302" s="95"/>
      <c r="E302" s="95"/>
      <c r="F302" s="95"/>
      <c r="G302" s="94"/>
      <c r="H302" s="94"/>
      <c r="I302" s="94"/>
      <c r="J302" s="94"/>
      <c r="K302" s="94"/>
      <c r="L302" s="94"/>
      <c r="M302" s="94"/>
      <c r="N302" s="95"/>
      <c r="O302" s="95"/>
    </row>
    <row r="303" spans="1:15" ht="12.75" hidden="1">
      <c r="A303" s="98"/>
      <c r="B303" s="99"/>
      <c r="C303" s="101"/>
      <c r="D303" s="95"/>
      <c r="E303" s="95"/>
      <c r="F303" s="95"/>
      <c r="G303" s="94"/>
      <c r="H303" s="94"/>
      <c r="I303" s="94"/>
      <c r="J303" s="94"/>
      <c r="K303" s="94"/>
      <c r="L303" s="94"/>
      <c r="M303" s="94"/>
      <c r="N303" s="95"/>
      <c r="O303" s="95"/>
    </row>
    <row r="304" spans="1:15" ht="12.75" hidden="1">
      <c r="A304" s="98"/>
      <c r="B304" s="99"/>
      <c r="C304" s="101"/>
      <c r="D304" s="95"/>
      <c r="E304" s="95"/>
      <c r="F304" s="95"/>
      <c r="G304" s="94"/>
      <c r="H304" s="94"/>
      <c r="I304" s="94"/>
      <c r="J304" s="94"/>
      <c r="K304" s="94"/>
      <c r="L304" s="94"/>
      <c r="M304" s="94"/>
      <c r="N304" s="95"/>
      <c r="O304" s="95"/>
    </row>
    <row r="305" spans="1:15" ht="12.75" hidden="1">
      <c r="A305" s="98"/>
      <c r="B305" s="99"/>
      <c r="C305" s="101"/>
      <c r="D305" s="95"/>
      <c r="E305" s="95"/>
      <c r="F305" s="95"/>
      <c r="G305" s="94"/>
      <c r="H305" s="94"/>
      <c r="I305" s="94"/>
      <c r="J305" s="94"/>
      <c r="K305" s="94"/>
      <c r="L305" s="94"/>
      <c r="M305" s="94"/>
      <c r="N305" s="95"/>
      <c r="O305" s="95"/>
    </row>
    <row r="306" spans="1:15" ht="12.75" hidden="1">
      <c r="A306" s="98"/>
      <c r="B306" s="99"/>
      <c r="C306" s="101"/>
      <c r="D306" s="95"/>
      <c r="E306" s="95"/>
      <c r="F306" s="95"/>
      <c r="G306" s="94"/>
      <c r="H306" s="94"/>
      <c r="I306" s="94"/>
      <c r="J306" s="94"/>
      <c r="K306" s="94"/>
      <c r="L306" s="94"/>
      <c r="M306" s="94"/>
      <c r="N306" s="95"/>
      <c r="O306" s="95"/>
    </row>
    <row r="307" spans="1:15" ht="12.75" hidden="1">
      <c r="A307" s="98"/>
      <c r="B307" s="99"/>
      <c r="C307" s="101"/>
      <c r="D307" s="95"/>
      <c r="E307" s="95"/>
      <c r="F307" s="95"/>
      <c r="G307" s="94"/>
      <c r="H307" s="94"/>
      <c r="I307" s="94"/>
      <c r="J307" s="94"/>
      <c r="K307" s="94"/>
      <c r="L307" s="94"/>
      <c r="M307" s="94"/>
      <c r="N307" s="95"/>
      <c r="O307" s="95"/>
    </row>
    <row r="308" spans="1:15" ht="12.75" hidden="1">
      <c r="A308" s="98"/>
      <c r="B308" s="99"/>
      <c r="C308" s="101"/>
      <c r="D308" s="95"/>
      <c r="E308" s="95"/>
      <c r="F308" s="95"/>
      <c r="G308" s="94"/>
      <c r="H308" s="94"/>
      <c r="I308" s="94"/>
      <c r="J308" s="94"/>
      <c r="K308" s="94"/>
      <c r="L308" s="94"/>
      <c r="M308" s="94"/>
      <c r="N308" s="95"/>
      <c r="O308" s="95"/>
    </row>
    <row r="309" spans="1:15" ht="12.75" hidden="1">
      <c r="A309" s="98"/>
      <c r="B309" s="99"/>
      <c r="C309" s="101"/>
      <c r="D309" s="95"/>
      <c r="E309" s="95"/>
      <c r="F309" s="95"/>
      <c r="G309" s="94"/>
      <c r="H309" s="94"/>
      <c r="I309" s="94"/>
      <c r="J309" s="94"/>
      <c r="K309" s="94"/>
      <c r="L309" s="94"/>
      <c r="M309" s="94"/>
      <c r="N309" s="95"/>
      <c r="O309" s="95"/>
    </row>
    <row r="310" spans="1:15" ht="12.75" hidden="1">
      <c r="A310" s="98"/>
      <c r="B310" s="99"/>
      <c r="C310" s="101"/>
      <c r="D310" s="95"/>
      <c r="E310" s="95"/>
      <c r="F310" s="95"/>
      <c r="G310" s="94"/>
      <c r="H310" s="94"/>
      <c r="I310" s="94"/>
      <c r="J310" s="94"/>
      <c r="K310" s="94"/>
      <c r="L310" s="94"/>
      <c r="M310" s="94"/>
      <c r="N310" s="95"/>
      <c r="O310" s="95"/>
    </row>
    <row r="311" spans="1:15" ht="12.75" hidden="1">
      <c r="A311" s="98"/>
      <c r="B311" s="99"/>
      <c r="C311" s="101"/>
      <c r="D311" s="95"/>
      <c r="E311" s="95"/>
      <c r="F311" s="95"/>
      <c r="G311" s="94"/>
      <c r="H311" s="94"/>
      <c r="I311" s="94"/>
      <c r="J311" s="94"/>
      <c r="K311" s="94"/>
      <c r="L311" s="94"/>
      <c r="M311" s="94"/>
      <c r="N311" s="95"/>
      <c r="O311" s="95"/>
    </row>
    <row r="312" spans="1:15" ht="12.75" hidden="1">
      <c r="A312" s="98"/>
      <c r="B312" s="99"/>
      <c r="C312" s="101"/>
      <c r="D312" s="95"/>
      <c r="E312" s="95"/>
      <c r="F312" s="95"/>
      <c r="G312" s="94"/>
      <c r="H312" s="94"/>
      <c r="I312" s="94"/>
      <c r="J312" s="94"/>
      <c r="K312" s="94"/>
      <c r="L312" s="94"/>
      <c r="M312" s="94"/>
      <c r="N312" s="95"/>
      <c r="O312" s="95"/>
    </row>
    <row r="313" spans="1:15" ht="12.75" hidden="1">
      <c r="A313" s="98"/>
      <c r="B313" s="99"/>
      <c r="C313" s="101"/>
      <c r="D313" s="95"/>
      <c r="E313" s="95"/>
      <c r="F313" s="95"/>
      <c r="G313" s="94"/>
      <c r="H313" s="94"/>
      <c r="I313" s="94"/>
      <c r="J313" s="94"/>
      <c r="K313" s="94"/>
      <c r="L313" s="94"/>
      <c r="M313" s="94"/>
      <c r="N313" s="95"/>
      <c r="O313" s="95"/>
    </row>
    <row r="314" spans="1:15" ht="12.75" hidden="1">
      <c r="A314" s="98"/>
      <c r="B314" s="99"/>
      <c r="C314" s="101"/>
      <c r="D314" s="95"/>
      <c r="E314" s="95"/>
      <c r="F314" s="95"/>
      <c r="G314" s="94"/>
      <c r="H314" s="94"/>
      <c r="I314" s="94"/>
      <c r="J314" s="94"/>
      <c r="K314" s="94"/>
      <c r="L314" s="94"/>
      <c r="M314" s="94"/>
      <c r="N314" s="95"/>
      <c r="O314" s="95"/>
    </row>
    <row r="315" spans="1:15" ht="12.75" hidden="1">
      <c r="A315" s="98"/>
      <c r="B315" s="99"/>
      <c r="C315" s="101"/>
      <c r="D315" s="95"/>
      <c r="E315" s="95"/>
      <c r="F315" s="95"/>
      <c r="G315" s="94"/>
      <c r="H315" s="94"/>
      <c r="I315" s="94"/>
      <c r="J315" s="94"/>
      <c r="K315" s="94"/>
      <c r="L315" s="94"/>
      <c r="M315" s="94"/>
      <c r="N315" s="95"/>
      <c r="O315" s="95"/>
    </row>
    <row r="316" spans="1:15" ht="12.75" hidden="1">
      <c r="A316" s="98"/>
      <c r="B316" s="99"/>
      <c r="C316" s="101"/>
      <c r="D316" s="95"/>
      <c r="E316" s="95"/>
      <c r="F316" s="95"/>
      <c r="G316" s="94"/>
      <c r="H316" s="94"/>
      <c r="I316" s="94"/>
      <c r="J316" s="94"/>
      <c r="K316" s="94"/>
      <c r="L316" s="94"/>
      <c r="M316" s="94"/>
      <c r="N316" s="95"/>
      <c r="O316" s="95"/>
    </row>
    <row r="317" spans="1:15" ht="12.75" hidden="1">
      <c r="A317" s="98"/>
      <c r="B317" s="99"/>
      <c r="C317" s="101"/>
      <c r="D317" s="95"/>
      <c r="E317" s="95"/>
      <c r="F317" s="95"/>
      <c r="G317" s="94"/>
      <c r="H317" s="94"/>
      <c r="I317" s="94"/>
      <c r="J317" s="94"/>
      <c r="K317" s="94"/>
      <c r="L317" s="94"/>
      <c r="M317" s="94"/>
      <c r="N317" s="95"/>
      <c r="O317" s="95"/>
    </row>
    <row r="318" spans="1:15" ht="12.75" hidden="1">
      <c r="A318" s="98"/>
      <c r="B318" s="99"/>
      <c r="C318" s="101"/>
      <c r="D318" s="95"/>
      <c r="E318" s="95"/>
      <c r="F318" s="95"/>
      <c r="G318" s="94"/>
      <c r="H318" s="94"/>
      <c r="I318" s="94"/>
      <c r="J318" s="94"/>
      <c r="K318" s="94"/>
      <c r="L318" s="94"/>
      <c r="M318" s="94"/>
      <c r="N318" s="95"/>
      <c r="O318" s="95"/>
    </row>
    <row r="319" spans="1:15" ht="12.75" hidden="1">
      <c r="A319" s="98"/>
      <c r="B319" s="99"/>
      <c r="C319" s="101"/>
      <c r="D319" s="95"/>
      <c r="E319" s="95"/>
      <c r="F319" s="95"/>
      <c r="G319" s="94"/>
      <c r="H319" s="94"/>
      <c r="I319" s="94"/>
      <c r="J319" s="94"/>
      <c r="K319" s="94"/>
      <c r="L319" s="94"/>
      <c r="M319" s="94"/>
      <c r="N319" s="95"/>
      <c r="O319" s="95"/>
    </row>
    <row r="320" spans="1:15" ht="12.75" hidden="1">
      <c r="A320" s="98"/>
      <c r="B320" s="99"/>
      <c r="C320" s="101"/>
      <c r="D320" s="95"/>
      <c r="E320" s="95"/>
      <c r="F320" s="95"/>
      <c r="G320" s="94"/>
      <c r="H320" s="94"/>
      <c r="I320" s="94"/>
      <c r="J320" s="94"/>
      <c r="K320" s="94"/>
      <c r="L320" s="94"/>
      <c r="M320" s="94"/>
      <c r="N320" s="95"/>
      <c r="O320" s="95"/>
    </row>
    <row r="321" spans="1:15" ht="12.75" hidden="1">
      <c r="A321" s="98"/>
      <c r="B321" s="99"/>
      <c r="C321" s="101"/>
      <c r="D321" s="95"/>
      <c r="E321" s="95"/>
      <c r="F321" s="95"/>
      <c r="G321" s="94"/>
      <c r="H321" s="94"/>
      <c r="I321" s="94"/>
      <c r="J321" s="94"/>
      <c r="K321" s="94"/>
      <c r="L321" s="94"/>
      <c r="M321" s="94"/>
      <c r="N321" s="95"/>
      <c r="O321" s="95"/>
    </row>
    <row r="322" spans="1:15" ht="12.75" hidden="1">
      <c r="A322" s="98"/>
      <c r="B322" s="99"/>
      <c r="C322" s="101"/>
      <c r="D322" s="95"/>
      <c r="E322" s="95"/>
      <c r="F322" s="95"/>
      <c r="G322" s="94"/>
      <c r="H322" s="94"/>
      <c r="I322" s="94"/>
      <c r="J322" s="94"/>
      <c r="K322" s="94"/>
      <c r="L322" s="94"/>
      <c r="M322" s="94"/>
      <c r="N322" s="95"/>
      <c r="O322" s="95"/>
    </row>
    <row r="323" spans="1:15" ht="12.75" hidden="1">
      <c r="A323" s="98"/>
      <c r="B323" s="99"/>
      <c r="C323" s="101"/>
      <c r="D323" s="95"/>
      <c r="E323" s="95"/>
      <c r="F323" s="95"/>
      <c r="G323" s="94"/>
      <c r="H323" s="94"/>
      <c r="I323" s="94"/>
      <c r="J323" s="94"/>
      <c r="K323" s="94"/>
      <c r="L323" s="94"/>
      <c r="M323" s="94"/>
      <c r="N323" s="95"/>
      <c r="O323" s="95"/>
    </row>
    <row r="324" spans="1:15" ht="12.75" hidden="1">
      <c r="A324" s="98"/>
      <c r="B324" s="99"/>
      <c r="C324" s="101"/>
      <c r="D324" s="95"/>
      <c r="E324" s="95"/>
      <c r="F324" s="95"/>
      <c r="G324" s="94"/>
      <c r="H324" s="94"/>
      <c r="I324" s="94"/>
      <c r="J324" s="94"/>
      <c r="K324" s="94"/>
      <c r="L324" s="94"/>
      <c r="M324" s="94"/>
      <c r="N324" s="95"/>
      <c r="O324" s="95"/>
    </row>
    <row r="325" spans="1:15" ht="12.75" hidden="1">
      <c r="A325" s="98"/>
      <c r="B325" s="99"/>
      <c r="C325" s="101"/>
      <c r="D325" s="95"/>
      <c r="E325" s="95"/>
      <c r="F325" s="95"/>
      <c r="G325" s="94"/>
      <c r="H325" s="94"/>
      <c r="I325" s="94"/>
      <c r="J325" s="94"/>
      <c r="K325" s="94"/>
      <c r="L325" s="94"/>
      <c r="M325" s="94"/>
      <c r="N325" s="95"/>
      <c r="O325" s="95"/>
    </row>
    <row r="326" spans="1:15" ht="12.75" hidden="1">
      <c r="A326" s="98"/>
      <c r="B326" s="99"/>
      <c r="C326" s="101"/>
      <c r="D326" s="95"/>
      <c r="E326" s="95"/>
      <c r="F326" s="95"/>
      <c r="G326" s="94"/>
      <c r="H326" s="94"/>
      <c r="I326" s="94"/>
      <c r="J326" s="94"/>
      <c r="K326" s="94"/>
      <c r="L326" s="94"/>
      <c r="M326" s="94"/>
      <c r="N326" s="95"/>
      <c r="O326" s="95"/>
    </row>
    <row r="327" spans="1:15" ht="12.75" hidden="1">
      <c r="A327" s="98"/>
      <c r="B327" s="99"/>
      <c r="C327" s="101"/>
      <c r="D327" s="95"/>
      <c r="E327" s="95"/>
      <c r="F327" s="95"/>
      <c r="G327" s="94"/>
      <c r="H327" s="94"/>
      <c r="I327" s="94"/>
      <c r="J327" s="94"/>
      <c r="K327" s="94"/>
      <c r="L327" s="94"/>
      <c r="M327" s="94"/>
      <c r="N327" s="95"/>
      <c r="O327" s="95"/>
    </row>
    <row r="328" spans="1:15" ht="12.75" hidden="1">
      <c r="A328" s="98"/>
      <c r="B328" s="99"/>
      <c r="C328" s="101"/>
      <c r="D328" s="95"/>
      <c r="E328" s="95"/>
      <c r="F328" s="95"/>
      <c r="G328" s="94"/>
      <c r="H328" s="94"/>
      <c r="I328" s="94"/>
      <c r="J328" s="94"/>
      <c r="K328" s="94"/>
      <c r="L328" s="94"/>
      <c r="M328" s="94"/>
      <c r="N328" s="95"/>
      <c r="O328" s="95"/>
    </row>
    <row r="329" spans="1:15" ht="12.75" hidden="1">
      <c r="A329" s="98"/>
      <c r="B329" s="99"/>
      <c r="C329" s="101"/>
      <c r="D329" s="95"/>
      <c r="E329" s="95"/>
      <c r="F329" s="95"/>
      <c r="G329" s="94"/>
      <c r="H329" s="94"/>
      <c r="I329" s="94"/>
      <c r="J329" s="94"/>
      <c r="K329" s="94"/>
      <c r="L329" s="94"/>
      <c r="M329" s="94"/>
      <c r="N329" s="95"/>
      <c r="O329" s="95"/>
    </row>
    <row r="330" spans="1:15" ht="12.75" hidden="1">
      <c r="A330" s="98"/>
      <c r="B330" s="99"/>
      <c r="C330" s="101"/>
      <c r="D330" s="95"/>
      <c r="E330" s="95"/>
      <c r="F330" s="95"/>
      <c r="G330" s="94"/>
      <c r="H330" s="94"/>
      <c r="I330" s="94"/>
      <c r="J330" s="94"/>
      <c r="K330" s="94"/>
      <c r="L330" s="94"/>
      <c r="M330" s="94"/>
      <c r="N330" s="95"/>
      <c r="O330" s="95"/>
    </row>
    <row r="331" spans="1:15" ht="12.75" hidden="1">
      <c r="A331" s="98"/>
      <c r="B331" s="99"/>
      <c r="C331" s="101"/>
      <c r="D331" s="95"/>
      <c r="E331" s="95"/>
      <c r="F331" s="95"/>
      <c r="G331" s="94"/>
      <c r="H331" s="94"/>
      <c r="I331" s="94"/>
      <c r="J331" s="94"/>
      <c r="K331" s="94"/>
      <c r="L331" s="94"/>
      <c r="M331" s="94"/>
      <c r="N331" s="95"/>
      <c r="O331" s="95"/>
    </row>
    <row r="332" spans="1:15" ht="12.75" hidden="1">
      <c r="A332" s="98"/>
      <c r="B332" s="99"/>
      <c r="C332" s="101"/>
      <c r="D332" s="95"/>
      <c r="E332" s="95"/>
      <c r="F332" s="95"/>
      <c r="G332" s="94"/>
      <c r="H332" s="94"/>
      <c r="I332" s="94"/>
      <c r="J332" s="94"/>
      <c r="K332" s="94"/>
      <c r="L332" s="94"/>
      <c r="M332" s="94"/>
      <c r="N332" s="95"/>
      <c r="O332" s="95"/>
    </row>
    <row r="333" spans="1:15" ht="12.75" hidden="1">
      <c r="A333" s="98"/>
      <c r="B333" s="99"/>
      <c r="C333" s="101"/>
      <c r="D333" s="95"/>
      <c r="E333" s="95"/>
      <c r="F333" s="95"/>
      <c r="G333" s="94"/>
      <c r="H333" s="94"/>
      <c r="I333" s="94"/>
      <c r="J333" s="94"/>
      <c r="K333" s="94"/>
      <c r="L333" s="94"/>
      <c r="M333" s="94"/>
      <c r="N333" s="95"/>
      <c r="O333" s="95"/>
    </row>
    <row r="334" spans="1:15" ht="12.75" hidden="1">
      <c r="A334" s="98"/>
      <c r="B334" s="99"/>
      <c r="C334" s="101"/>
      <c r="D334" s="95"/>
      <c r="E334" s="95"/>
      <c r="F334" s="95"/>
      <c r="G334" s="94"/>
      <c r="H334" s="94"/>
      <c r="I334" s="94"/>
      <c r="J334" s="94"/>
      <c r="K334" s="94"/>
      <c r="L334" s="94"/>
      <c r="M334" s="94"/>
      <c r="N334" s="95"/>
      <c r="O334" s="95"/>
    </row>
    <row r="335" spans="1:15" ht="12.75" hidden="1">
      <c r="A335" s="98"/>
      <c r="B335" s="99"/>
      <c r="C335" s="101"/>
      <c r="D335" s="95"/>
      <c r="E335" s="95"/>
      <c r="F335" s="95"/>
      <c r="G335" s="94"/>
      <c r="H335" s="94"/>
      <c r="I335" s="94"/>
      <c r="J335" s="94"/>
      <c r="K335" s="94"/>
      <c r="L335" s="94"/>
      <c r="M335" s="94"/>
      <c r="N335" s="95"/>
      <c r="O335" s="95"/>
    </row>
    <row r="336" spans="1:15" ht="12.75" hidden="1">
      <c r="A336" s="98"/>
      <c r="B336" s="99"/>
      <c r="C336" s="101"/>
      <c r="D336" s="95"/>
      <c r="E336" s="95"/>
      <c r="F336" s="95"/>
      <c r="G336" s="94"/>
      <c r="H336" s="94"/>
      <c r="I336" s="94"/>
      <c r="J336" s="94"/>
      <c r="K336" s="94"/>
      <c r="L336" s="94"/>
      <c r="M336" s="94"/>
      <c r="N336" s="95"/>
      <c r="O336" s="95"/>
    </row>
    <row r="337" spans="1:15" ht="12.75" hidden="1">
      <c r="A337" s="98"/>
      <c r="B337" s="99"/>
      <c r="C337" s="101"/>
      <c r="D337" s="95"/>
      <c r="E337" s="95"/>
      <c r="F337" s="95"/>
      <c r="G337" s="94"/>
      <c r="H337" s="94"/>
      <c r="I337" s="94"/>
      <c r="J337" s="94"/>
      <c r="K337" s="94"/>
      <c r="L337" s="94"/>
      <c r="M337" s="94"/>
      <c r="N337" s="95"/>
      <c r="O337" s="95"/>
    </row>
    <row r="338" spans="1:15" ht="12.75" hidden="1">
      <c r="A338" s="98"/>
      <c r="B338" s="99"/>
      <c r="C338" s="101"/>
      <c r="D338" s="95"/>
      <c r="E338" s="95"/>
      <c r="F338" s="95"/>
      <c r="G338" s="94"/>
      <c r="H338" s="94"/>
      <c r="I338" s="94"/>
      <c r="J338" s="94"/>
      <c r="K338" s="94"/>
      <c r="L338" s="94"/>
      <c r="M338" s="94"/>
      <c r="N338" s="95"/>
      <c r="O338" s="95"/>
    </row>
    <row r="339" spans="1:15" ht="12.75" hidden="1">
      <c r="A339" s="98"/>
      <c r="B339" s="99"/>
      <c r="C339" s="101"/>
      <c r="D339" s="95"/>
      <c r="E339" s="95"/>
      <c r="F339" s="95"/>
      <c r="G339" s="94"/>
      <c r="H339" s="94"/>
      <c r="I339" s="94"/>
      <c r="J339" s="94"/>
      <c r="K339" s="94"/>
      <c r="L339" s="94"/>
      <c r="M339" s="94"/>
      <c r="N339" s="95"/>
      <c r="O339" s="95"/>
    </row>
    <row r="340" spans="1:15" ht="12.75" hidden="1">
      <c r="A340" s="98"/>
      <c r="B340" s="99"/>
      <c r="C340" s="101"/>
      <c r="D340" s="95"/>
      <c r="E340" s="95"/>
      <c r="F340" s="95"/>
      <c r="G340" s="94"/>
      <c r="H340" s="94"/>
      <c r="I340" s="94"/>
      <c r="J340" s="94"/>
      <c r="K340" s="94"/>
      <c r="L340" s="94"/>
      <c r="M340" s="94"/>
      <c r="N340" s="95"/>
      <c r="O340" s="95"/>
    </row>
    <row r="341" spans="1:15" ht="12.75" hidden="1">
      <c r="A341" s="98"/>
      <c r="B341" s="99"/>
      <c r="C341" s="101"/>
      <c r="D341" s="95"/>
      <c r="E341" s="95"/>
      <c r="F341" s="95"/>
      <c r="G341" s="94"/>
      <c r="H341" s="94"/>
      <c r="I341" s="94"/>
      <c r="J341" s="94"/>
      <c r="K341" s="94"/>
      <c r="L341" s="94"/>
      <c r="M341" s="94"/>
      <c r="N341" s="95"/>
      <c r="O341" s="95"/>
    </row>
    <row r="342" spans="1:15" ht="12.75" hidden="1">
      <c r="A342" s="98"/>
      <c r="B342" s="99"/>
      <c r="C342" s="101"/>
      <c r="D342" s="95"/>
      <c r="E342" s="95"/>
      <c r="F342" s="95"/>
      <c r="G342" s="94"/>
      <c r="H342" s="94"/>
      <c r="I342" s="94"/>
      <c r="J342" s="94"/>
      <c r="K342" s="94"/>
      <c r="L342" s="94"/>
      <c r="M342" s="94"/>
      <c r="N342" s="95"/>
      <c r="O342" s="95"/>
    </row>
    <row r="343" spans="1:15" ht="12.75" hidden="1">
      <c r="A343" s="98"/>
      <c r="B343" s="99"/>
      <c r="C343" s="101"/>
      <c r="D343" s="95"/>
      <c r="E343" s="95"/>
      <c r="F343" s="95"/>
      <c r="G343" s="94"/>
      <c r="H343" s="94"/>
      <c r="I343" s="94"/>
      <c r="J343" s="94"/>
      <c r="K343" s="94"/>
      <c r="L343" s="94"/>
      <c r="M343" s="94"/>
      <c r="N343" s="95"/>
      <c r="O343" s="95"/>
    </row>
    <row r="344" spans="1:15" ht="12.75" hidden="1">
      <c r="A344" s="98"/>
      <c r="B344" s="99"/>
      <c r="C344" s="101"/>
      <c r="D344" s="95"/>
      <c r="E344" s="95"/>
      <c r="F344" s="95"/>
      <c r="G344" s="94"/>
      <c r="H344" s="94"/>
      <c r="I344" s="94"/>
      <c r="J344" s="94"/>
      <c r="K344" s="94"/>
      <c r="L344" s="94"/>
      <c r="M344" s="94"/>
      <c r="N344" s="95"/>
      <c r="O344" s="95"/>
    </row>
    <row r="345" spans="1:15" ht="12.75" hidden="1">
      <c r="A345" s="98"/>
      <c r="B345" s="99"/>
      <c r="C345" s="101"/>
      <c r="D345" s="95"/>
      <c r="E345" s="95"/>
      <c r="F345" s="95"/>
      <c r="G345" s="94"/>
      <c r="H345" s="94"/>
      <c r="I345" s="94"/>
      <c r="J345" s="94"/>
      <c r="K345" s="94"/>
      <c r="L345" s="94"/>
      <c r="M345" s="94"/>
      <c r="N345" s="95"/>
      <c r="O345" s="95"/>
    </row>
    <row r="346" spans="1:15" ht="12.75" hidden="1">
      <c r="A346" s="98"/>
      <c r="B346" s="99"/>
      <c r="C346" s="101"/>
      <c r="D346" s="95"/>
      <c r="E346" s="95"/>
      <c r="F346" s="95"/>
      <c r="G346" s="94"/>
      <c r="H346" s="94"/>
      <c r="I346" s="94"/>
      <c r="J346" s="94"/>
      <c r="K346" s="94"/>
      <c r="L346" s="94"/>
      <c r="M346" s="94"/>
      <c r="N346" s="95"/>
      <c r="O346" s="95"/>
    </row>
    <row r="347" spans="1:15" ht="12.75" hidden="1">
      <c r="A347" s="98"/>
      <c r="B347" s="99"/>
      <c r="C347" s="101"/>
      <c r="D347" s="95"/>
      <c r="E347" s="95"/>
      <c r="F347" s="95"/>
      <c r="G347" s="94"/>
      <c r="H347" s="94"/>
      <c r="I347" s="94"/>
      <c r="J347" s="94"/>
      <c r="K347" s="94"/>
      <c r="L347" s="94"/>
      <c r="M347" s="94"/>
      <c r="N347" s="95"/>
      <c r="O347" s="95"/>
    </row>
    <row r="348" spans="1:15" ht="12.75" hidden="1">
      <c r="A348" s="98"/>
      <c r="B348" s="99"/>
      <c r="C348" s="101"/>
      <c r="D348" s="95"/>
      <c r="E348" s="95"/>
      <c r="F348" s="95"/>
      <c r="G348" s="94"/>
      <c r="H348" s="94"/>
      <c r="I348" s="94"/>
      <c r="J348" s="94"/>
      <c r="K348" s="94"/>
      <c r="L348" s="94"/>
      <c r="M348" s="94"/>
      <c r="N348" s="95"/>
      <c r="O348" s="95"/>
    </row>
    <row r="349" spans="1:15" ht="12.75" hidden="1">
      <c r="A349" s="98"/>
      <c r="B349" s="99"/>
      <c r="C349" s="101"/>
      <c r="D349" s="95"/>
      <c r="E349" s="95"/>
      <c r="F349" s="95"/>
      <c r="G349" s="94"/>
      <c r="H349" s="94"/>
      <c r="I349" s="94"/>
      <c r="J349" s="94"/>
      <c r="K349" s="94"/>
      <c r="L349" s="94"/>
      <c r="M349" s="94"/>
      <c r="N349" s="95"/>
      <c r="O349" s="95"/>
    </row>
    <row r="350" spans="1:15" ht="12.75" hidden="1">
      <c r="A350" s="98"/>
      <c r="B350" s="99"/>
      <c r="C350" s="101"/>
      <c r="D350" s="95"/>
      <c r="E350" s="95"/>
      <c r="F350" s="95"/>
      <c r="G350" s="94"/>
      <c r="H350" s="94"/>
      <c r="I350" s="94"/>
      <c r="J350" s="94"/>
      <c r="K350" s="94"/>
      <c r="L350" s="94"/>
      <c r="M350" s="94"/>
      <c r="N350" s="95"/>
      <c r="O350" s="95"/>
    </row>
    <row r="351" spans="1:15" ht="12.75" hidden="1">
      <c r="A351" s="98"/>
      <c r="B351" s="99"/>
      <c r="C351" s="101"/>
      <c r="D351" s="95"/>
      <c r="E351" s="95"/>
      <c r="F351" s="95"/>
      <c r="G351" s="94"/>
      <c r="H351" s="94"/>
      <c r="I351" s="94"/>
      <c r="J351" s="94"/>
      <c r="K351" s="94"/>
      <c r="L351" s="94"/>
      <c r="M351" s="94"/>
      <c r="N351" s="95"/>
      <c r="O351" s="95"/>
    </row>
    <row r="352" spans="1:15" ht="12.75" hidden="1">
      <c r="A352" s="98"/>
      <c r="B352" s="99"/>
      <c r="C352" s="101"/>
      <c r="D352" s="95"/>
      <c r="E352" s="95"/>
      <c r="F352" s="95"/>
      <c r="G352" s="94"/>
      <c r="H352" s="94"/>
      <c r="I352" s="94"/>
      <c r="J352" s="94"/>
      <c r="K352" s="94"/>
      <c r="L352" s="94"/>
      <c r="M352" s="94"/>
      <c r="N352" s="95"/>
      <c r="O352" s="95"/>
    </row>
    <row r="353" spans="1:15" ht="12.75" hidden="1">
      <c r="A353" s="98"/>
      <c r="B353" s="99"/>
      <c r="C353" s="101"/>
      <c r="D353" s="95"/>
      <c r="E353" s="95"/>
      <c r="F353" s="95"/>
      <c r="G353" s="94"/>
      <c r="H353" s="94"/>
      <c r="I353" s="94"/>
      <c r="J353" s="94"/>
      <c r="K353" s="94"/>
      <c r="L353" s="94"/>
      <c r="M353" s="94"/>
      <c r="N353" s="95"/>
      <c r="O353" s="95"/>
    </row>
    <row r="354" spans="1:15" ht="12.75" hidden="1">
      <c r="A354" s="98"/>
      <c r="B354" s="99"/>
      <c r="C354" s="101"/>
      <c r="D354" s="95"/>
      <c r="E354" s="95"/>
      <c r="F354" s="95"/>
      <c r="G354" s="94"/>
      <c r="H354" s="94"/>
      <c r="I354" s="94"/>
      <c r="J354" s="94"/>
      <c r="K354" s="94"/>
      <c r="L354" s="94"/>
      <c r="M354" s="94"/>
      <c r="N354" s="95"/>
      <c r="O354" s="95"/>
    </row>
    <row r="355" spans="1:15" ht="12.75" hidden="1">
      <c r="A355" s="98"/>
      <c r="B355" s="99"/>
      <c r="C355" s="101"/>
      <c r="D355" s="95"/>
      <c r="E355" s="95"/>
      <c r="F355" s="95"/>
      <c r="G355" s="94"/>
      <c r="H355" s="94"/>
      <c r="I355" s="94"/>
      <c r="J355" s="94"/>
      <c r="K355" s="94"/>
      <c r="L355" s="94"/>
      <c r="M355" s="94"/>
      <c r="N355" s="95"/>
      <c r="O355" s="95"/>
    </row>
    <row r="356" spans="1:15" ht="12.75" hidden="1">
      <c r="A356" s="98"/>
      <c r="B356" s="99"/>
      <c r="C356" s="101"/>
      <c r="D356" s="95"/>
      <c r="E356" s="95"/>
      <c r="F356" s="95"/>
      <c r="G356" s="94"/>
      <c r="H356" s="94"/>
      <c r="I356" s="94"/>
      <c r="J356" s="94"/>
      <c r="K356" s="94"/>
      <c r="L356" s="94"/>
      <c r="M356" s="94"/>
      <c r="N356" s="95"/>
      <c r="O356" s="95"/>
    </row>
    <row r="357" spans="1:15" ht="12.75" hidden="1">
      <c r="A357" s="98"/>
      <c r="B357" s="99"/>
      <c r="C357" s="101"/>
      <c r="D357" s="95"/>
      <c r="E357" s="95"/>
      <c r="F357" s="95"/>
      <c r="G357" s="94"/>
      <c r="H357" s="94"/>
      <c r="I357" s="94"/>
      <c r="J357" s="94"/>
      <c r="K357" s="94"/>
      <c r="L357" s="94"/>
      <c r="M357" s="94"/>
      <c r="N357" s="95"/>
      <c r="O357" s="95"/>
    </row>
    <row r="358" spans="1:15" ht="12.75" hidden="1">
      <c r="A358" s="98"/>
      <c r="B358" s="99"/>
      <c r="C358" s="101"/>
      <c r="D358" s="95"/>
      <c r="E358" s="95"/>
      <c r="F358" s="95"/>
      <c r="G358" s="94"/>
      <c r="H358" s="94"/>
      <c r="I358" s="94"/>
      <c r="J358" s="94"/>
      <c r="K358" s="94"/>
      <c r="L358" s="94"/>
      <c r="M358" s="94"/>
      <c r="N358" s="95"/>
      <c r="O358" s="95"/>
    </row>
    <row r="359" spans="1:15" ht="12.75" hidden="1">
      <c r="A359" s="98"/>
      <c r="B359" s="99"/>
      <c r="C359" s="101"/>
      <c r="D359" s="95"/>
      <c r="E359" s="95"/>
      <c r="F359" s="95"/>
      <c r="G359" s="94"/>
      <c r="H359" s="94"/>
      <c r="I359" s="94"/>
      <c r="J359" s="94"/>
      <c r="K359" s="94"/>
      <c r="L359" s="94"/>
      <c r="M359" s="94"/>
      <c r="N359" s="95"/>
      <c r="O359" s="95"/>
    </row>
    <row r="360" spans="1:15" ht="12.75" hidden="1">
      <c r="A360" s="98"/>
      <c r="B360" s="99"/>
      <c r="C360" s="101"/>
      <c r="D360" s="95"/>
      <c r="E360" s="95"/>
      <c r="F360" s="95"/>
      <c r="G360" s="94"/>
      <c r="H360" s="94"/>
      <c r="I360" s="94"/>
      <c r="J360" s="94"/>
      <c r="K360" s="94"/>
      <c r="L360" s="94"/>
      <c r="M360" s="94"/>
      <c r="N360" s="95"/>
      <c r="O360" s="95"/>
    </row>
    <row r="361" spans="1:15" ht="12.75" hidden="1">
      <c r="A361" s="98"/>
      <c r="B361" s="99"/>
      <c r="C361" s="101"/>
      <c r="D361" s="95"/>
      <c r="E361" s="95"/>
      <c r="F361" s="95"/>
      <c r="G361" s="94"/>
      <c r="H361" s="94"/>
      <c r="I361" s="94"/>
      <c r="J361" s="94"/>
      <c r="K361" s="94"/>
      <c r="L361" s="94"/>
      <c r="M361" s="94"/>
      <c r="N361" s="95"/>
      <c r="O361" s="95"/>
    </row>
    <row r="362" spans="1:15" ht="12.75" hidden="1">
      <c r="A362" s="98"/>
      <c r="B362" s="99"/>
      <c r="C362" s="101"/>
      <c r="D362" s="95"/>
      <c r="E362" s="95"/>
      <c r="F362" s="95"/>
      <c r="G362" s="94"/>
      <c r="H362" s="94"/>
      <c r="I362" s="94"/>
      <c r="J362" s="94"/>
      <c r="K362" s="94"/>
      <c r="L362" s="94"/>
      <c r="M362" s="94"/>
      <c r="N362" s="95"/>
      <c r="O362" s="95"/>
    </row>
    <row r="363" spans="1:15" ht="12.75" hidden="1">
      <c r="A363" s="98"/>
      <c r="B363" s="99"/>
      <c r="C363" s="101"/>
      <c r="D363" s="95"/>
      <c r="E363" s="95"/>
      <c r="F363" s="95"/>
      <c r="G363" s="94"/>
      <c r="H363" s="94"/>
      <c r="I363" s="94"/>
      <c r="J363" s="94"/>
      <c r="K363" s="94"/>
      <c r="L363" s="94"/>
      <c r="M363" s="94"/>
      <c r="N363" s="95"/>
      <c r="O363" s="95"/>
    </row>
    <row r="364" spans="1:15" ht="12.75" hidden="1">
      <c r="A364" s="98"/>
      <c r="B364" s="99"/>
      <c r="C364" s="101"/>
      <c r="D364" s="95"/>
      <c r="E364" s="95"/>
      <c r="F364" s="95"/>
      <c r="G364" s="94"/>
      <c r="H364" s="94"/>
      <c r="I364" s="94"/>
      <c r="J364" s="94"/>
      <c r="K364" s="94"/>
      <c r="L364" s="94"/>
      <c r="M364" s="94"/>
      <c r="N364" s="95"/>
      <c r="O364" s="95"/>
    </row>
    <row r="365" spans="1:15" ht="12.75" hidden="1">
      <c r="A365" s="98"/>
      <c r="B365" s="99"/>
      <c r="C365" s="101"/>
      <c r="D365" s="95"/>
      <c r="E365" s="95"/>
      <c r="F365" s="95"/>
      <c r="G365" s="94"/>
      <c r="H365" s="94"/>
      <c r="I365" s="94"/>
      <c r="J365" s="94"/>
      <c r="K365" s="94"/>
      <c r="L365" s="94"/>
      <c r="M365" s="94"/>
      <c r="N365" s="95"/>
      <c r="O365" s="95"/>
    </row>
    <row r="366" spans="1:15" ht="12.75" hidden="1">
      <c r="A366" s="98"/>
      <c r="B366" s="99"/>
      <c r="C366" s="101"/>
      <c r="D366" s="95"/>
      <c r="E366" s="95"/>
      <c r="F366" s="95"/>
      <c r="G366" s="94"/>
      <c r="H366" s="94"/>
      <c r="I366" s="94"/>
      <c r="J366" s="94"/>
      <c r="K366" s="94"/>
      <c r="L366" s="94"/>
      <c r="M366" s="94"/>
      <c r="N366" s="95"/>
      <c r="O366" s="95"/>
    </row>
    <row r="367" spans="1:15" ht="12.75" hidden="1">
      <c r="A367" s="98"/>
      <c r="B367" s="99"/>
      <c r="C367" s="101"/>
      <c r="D367" s="95"/>
      <c r="E367" s="95"/>
      <c r="F367" s="95"/>
      <c r="G367" s="94"/>
      <c r="H367" s="94"/>
      <c r="I367" s="94"/>
      <c r="J367" s="94"/>
      <c r="K367" s="94"/>
      <c r="L367" s="94"/>
      <c r="M367" s="94"/>
      <c r="N367" s="95"/>
      <c r="O367" s="95"/>
    </row>
    <row r="368" spans="1:15" ht="12.75" hidden="1">
      <c r="A368" s="98"/>
      <c r="B368" s="99"/>
      <c r="C368" s="101"/>
      <c r="D368" s="95"/>
      <c r="E368" s="95"/>
      <c r="F368" s="95"/>
      <c r="G368" s="94"/>
      <c r="H368" s="94"/>
      <c r="I368" s="94"/>
      <c r="J368" s="94"/>
      <c r="K368" s="94"/>
      <c r="L368" s="94"/>
      <c r="M368" s="94"/>
      <c r="N368" s="95"/>
      <c r="O368" s="95"/>
    </row>
    <row r="369" spans="1:15" ht="12.75" hidden="1">
      <c r="A369" s="98"/>
      <c r="B369" s="99"/>
      <c r="C369" s="101"/>
      <c r="D369" s="95"/>
      <c r="E369" s="95"/>
      <c r="F369" s="95"/>
      <c r="G369" s="94"/>
      <c r="H369" s="94"/>
      <c r="I369" s="94"/>
      <c r="J369" s="94"/>
      <c r="K369" s="94"/>
      <c r="L369" s="94"/>
      <c r="M369" s="94"/>
      <c r="N369" s="95"/>
      <c r="O369" s="95"/>
    </row>
    <row r="370" spans="1:15" ht="12.75" hidden="1">
      <c r="A370" s="98"/>
      <c r="B370" s="99"/>
      <c r="C370" s="101"/>
      <c r="D370" s="95"/>
      <c r="E370" s="95"/>
      <c r="F370" s="95"/>
      <c r="G370" s="94"/>
      <c r="H370" s="94"/>
      <c r="I370" s="94"/>
      <c r="J370" s="94"/>
      <c r="K370" s="94"/>
      <c r="L370" s="94"/>
      <c r="M370" s="94"/>
      <c r="N370" s="95"/>
      <c r="O370" s="95"/>
    </row>
    <row r="371" spans="1:15" ht="12.75" hidden="1">
      <c r="A371" s="98"/>
      <c r="B371" s="99"/>
      <c r="C371" s="101"/>
      <c r="D371" s="95"/>
      <c r="E371" s="95"/>
      <c r="F371" s="95"/>
      <c r="G371" s="94"/>
      <c r="H371" s="94"/>
      <c r="I371" s="94"/>
      <c r="J371" s="94"/>
      <c r="K371" s="94"/>
      <c r="L371" s="94"/>
      <c r="M371" s="94"/>
      <c r="N371" s="95"/>
      <c r="O371" s="95"/>
    </row>
    <row r="372" spans="1:15" ht="12.75" hidden="1">
      <c r="A372" s="98"/>
      <c r="B372" s="99"/>
      <c r="C372" s="101"/>
      <c r="D372" s="95"/>
      <c r="E372" s="95"/>
      <c r="F372" s="95"/>
      <c r="G372" s="94"/>
      <c r="H372" s="94"/>
      <c r="I372" s="94"/>
      <c r="J372" s="94"/>
      <c r="K372" s="94"/>
      <c r="L372" s="94"/>
      <c r="M372" s="94"/>
      <c r="N372" s="95"/>
      <c r="O372" s="95"/>
    </row>
    <row r="373" spans="1:15" ht="12.75" hidden="1">
      <c r="A373" s="98"/>
      <c r="B373" s="99"/>
      <c r="C373" s="101"/>
      <c r="D373" s="95"/>
      <c r="E373" s="95"/>
      <c r="F373" s="95"/>
      <c r="G373" s="94"/>
      <c r="H373" s="94"/>
      <c r="I373" s="94"/>
      <c r="J373" s="94"/>
      <c r="K373" s="94"/>
      <c r="L373" s="94"/>
      <c r="M373" s="94"/>
      <c r="N373" s="95"/>
      <c r="O373" s="95"/>
    </row>
    <row r="374" spans="1:15" ht="12.75" hidden="1">
      <c r="A374" s="98"/>
      <c r="B374" s="99"/>
      <c r="C374" s="101"/>
      <c r="D374" s="95"/>
      <c r="E374" s="95"/>
      <c r="F374" s="95"/>
      <c r="G374" s="94"/>
      <c r="H374" s="94"/>
      <c r="I374" s="94"/>
      <c r="J374" s="94"/>
      <c r="K374" s="94"/>
      <c r="L374" s="94"/>
      <c r="M374" s="94"/>
      <c r="N374" s="95"/>
      <c r="O374" s="95"/>
    </row>
    <row r="375" spans="1:15" ht="12.75" hidden="1">
      <c r="A375" s="98"/>
      <c r="B375" s="99"/>
      <c r="C375" s="101"/>
      <c r="D375" s="95"/>
      <c r="E375" s="95"/>
      <c r="F375" s="95"/>
      <c r="G375" s="94"/>
      <c r="H375" s="94"/>
      <c r="I375" s="94"/>
      <c r="J375" s="94"/>
      <c r="K375" s="94"/>
      <c r="L375" s="94"/>
      <c r="M375" s="94"/>
      <c r="N375" s="95"/>
      <c r="O375" s="95"/>
    </row>
    <row r="376" spans="1:15" ht="12.75" hidden="1">
      <c r="A376" s="98"/>
      <c r="B376" s="99"/>
      <c r="C376" s="101"/>
      <c r="D376" s="95"/>
      <c r="E376" s="95"/>
      <c r="F376" s="95"/>
      <c r="G376" s="94"/>
      <c r="H376" s="94"/>
      <c r="I376" s="94"/>
      <c r="J376" s="94"/>
      <c r="K376" s="94"/>
      <c r="L376" s="94"/>
      <c r="M376" s="94"/>
      <c r="N376" s="95"/>
      <c r="O376" s="95"/>
    </row>
    <row r="377" spans="1:15" ht="12.75" hidden="1">
      <c r="A377" s="98"/>
      <c r="B377" s="99"/>
      <c r="C377" s="101"/>
      <c r="D377" s="95"/>
      <c r="E377" s="95"/>
      <c r="F377" s="95"/>
      <c r="G377" s="94"/>
      <c r="H377" s="94"/>
      <c r="I377" s="94"/>
      <c r="J377" s="94"/>
      <c r="K377" s="94"/>
      <c r="L377" s="94"/>
      <c r="M377" s="94"/>
      <c r="N377" s="95"/>
      <c r="O377" s="95"/>
    </row>
    <row r="378" spans="1:15" ht="12.75" hidden="1">
      <c r="A378" s="98"/>
      <c r="B378" s="99"/>
      <c r="C378" s="101"/>
      <c r="D378" s="95"/>
      <c r="E378" s="95"/>
      <c r="F378" s="95"/>
      <c r="G378" s="94"/>
      <c r="H378" s="94"/>
      <c r="I378" s="94"/>
      <c r="J378" s="94"/>
      <c r="K378" s="94"/>
      <c r="L378" s="94"/>
      <c r="M378" s="94"/>
      <c r="N378" s="95"/>
      <c r="O378" s="95"/>
    </row>
    <row r="379" spans="1:15" ht="12.75" hidden="1">
      <c r="A379" s="98"/>
      <c r="B379" s="99"/>
      <c r="C379" s="101"/>
      <c r="D379" s="95"/>
      <c r="E379" s="95"/>
      <c r="F379" s="95"/>
      <c r="G379" s="94"/>
      <c r="H379" s="94"/>
      <c r="I379" s="94"/>
      <c r="J379" s="94"/>
      <c r="K379" s="94"/>
      <c r="L379" s="94"/>
      <c r="M379" s="94"/>
      <c r="N379" s="95"/>
      <c r="O379" s="95"/>
    </row>
    <row r="380" spans="1:15" ht="12.75" hidden="1">
      <c r="A380" s="98"/>
      <c r="B380" s="99"/>
      <c r="C380" s="101"/>
      <c r="D380" s="95"/>
      <c r="E380" s="95"/>
      <c r="F380" s="95"/>
      <c r="G380" s="94"/>
      <c r="H380" s="94"/>
      <c r="I380" s="94"/>
      <c r="J380" s="94"/>
      <c r="K380" s="94"/>
      <c r="L380" s="94"/>
      <c r="M380" s="94"/>
      <c r="N380" s="95"/>
      <c r="O380" s="95"/>
    </row>
    <row r="381" spans="1:15" ht="12.75" hidden="1">
      <c r="A381" s="98"/>
      <c r="B381" s="99"/>
      <c r="C381" s="101"/>
      <c r="D381" s="95"/>
      <c r="E381" s="95"/>
      <c r="F381" s="95"/>
      <c r="G381" s="94"/>
      <c r="H381" s="94"/>
      <c r="I381" s="94"/>
      <c r="J381" s="94"/>
      <c r="K381" s="94"/>
      <c r="L381" s="94"/>
      <c r="M381" s="94"/>
      <c r="N381" s="95"/>
      <c r="O381" s="95"/>
    </row>
    <row r="382" spans="1:15" ht="12.75" hidden="1">
      <c r="A382" s="98"/>
      <c r="B382" s="99"/>
      <c r="C382" s="101"/>
      <c r="D382" s="95"/>
      <c r="E382" s="95"/>
      <c r="F382" s="95"/>
      <c r="G382" s="94"/>
      <c r="H382" s="94"/>
      <c r="I382" s="94"/>
      <c r="J382" s="94"/>
      <c r="K382" s="94"/>
      <c r="L382" s="94"/>
      <c r="M382" s="94"/>
      <c r="N382" s="95"/>
      <c r="O382" s="95"/>
    </row>
    <row r="383" spans="1:15" ht="12.75" hidden="1">
      <c r="A383" s="98"/>
      <c r="B383" s="99"/>
      <c r="C383" s="101"/>
      <c r="D383" s="95"/>
      <c r="E383" s="95"/>
      <c r="F383" s="95"/>
      <c r="G383" s="94"/>
      <c r="H383" s="94"/>
      <c r="I383" s="94"/>
      <c r="J383" s="94"/>
      <c r="K383" s="94"/>
      <c r="L383" s="94"/>
      <c r="M383" s="94"/>
      <c r="N383" s="95"/>
      <c r="O383" s="95"/>
    </row>
    <row r="384" spans="1:15" ht="12.75" hidden="1">
      <c r="A384" s="98"/>
      <c r="B384" s="99"/>
      <c r="C384" s="101"/>
      <c r="D384" s="95"/>
      <c r="E384" s="95"/>
      <c r="F384" s="95"/>
      <c r="G384" s="94"/>
      <c r="H384" s="94"/>
      <c r="I384" s="94"/>
      <c r="J384" s="94"/>
      <c r="K384" s="94"/>
      <c r="L384" s="94"/>
      <c r="M384" s="94"/>
      <c r="N384" s="95"/>
      <c r="O384" s="95"/>
    </row>
    <row r="385" spans="1:15" ht="12.75" hidden="1">
      <c r="A385" s="98"/>
      <c r="B385" s="99"/>
      <c r="C385" s="101"/>
      <c r="D385" s="95"/>
      <c r="E385" s="95"/>
      <c r="F385" s="95"/>
      <c r="G385" s="94"/>
      <c r="H385" s="94"/>
      <c r="I385" s="94"/>
      <c r="J385" s="94"/>
      <c r="K385" s="94"/>
      <c r="L385" s="94"/>
      <c r="M385" s="94"/>
      <c r="N385" s="95"/>
      <c r="O385" s="95"/>
    </row>
    <row r="386" spans="1:15" ht="12.75" hidden="1">
      <c r="A386" s="98"/>
      <c r="B386" s="99"/>
      <c r="C386" s="101"/>
      <c r="D386" s="95"/>
      <c r="E386" s="95"/>
      <c r="F386" s="95"/>
      <c r="G386" s="94"/>
      <c r="H386" s="94"/>
      <c r="I386" s="94"/>
      <c r="J386" s="94"/>
      <c r="K386" s="94"/>
      <c r="L386" s="94"/>
      <c r="M386" s="94"/>
      <c r="N386" s="95"/>
      <c r="O386" s="95"/>
    </row>
    <row r="387" spans="1:15" ht="12.75" hidden="1">
      <c r="A387" s="98"/>
      <c r="B387" s="99"/>
      <c r="C387" s="101"/>
      <c r="D387" s="95"/>
      <c r="E387" s="95"/>
      <c r="F387" s="95"/>
      <c r="G387" s="94"/>
      <c r="H387" s="94"/>
      <c r="I387" s="94"/>
      <c r="J387" s="94"/>
      <c r="K387" s="94"/>
      <c r="L387" s="94"/>
      <c r="M387" s="94"/>
      <c r="N387" s="95"/>
      <c r="O387" s="95"/>
    </row>
    <row r="388" spans="1:15" ht="12.75" hidden="1">
      <c r="A388" s="98"/>
      <c r="B388" s="99"/>
      <c r="C388" s="101"/>
      <c r="D388" s="95"/>
      <c r="E388" s="95"/>
      <c r="F388" s="95"/>
      <c r="G388" s="94"/>
      <c r="H388" s="94"/>
      <c r="I388" s="94"/>
      <c r="J388" s="94"/>
      <c r="K388" s="94"/>
      <c r="L388" s="94"/>
      <c r="M388" s="94"/>
      <c r="N388" s="95"/>
      <c r="O388" s="95"/>
    </row>
    <row r="389" spans="1:15" ht="12.75" hidden="1">
      <c r="A389" s="98"/>
      <c r="B389" s="99"/>
      <c r="C389" s="101"/>
      <c r="D389" s="95"/>
      <c r="E389" s="95"/>
      <c r="F389" s="95"/>
      <c r="G389" s="94"/>
      <c r="H389" s="94"/>
      <c r="I389" s="94"/>
      <c r="J389" s="94"/>
      <c r="K389" s="94"/>
      <c r="L389" s="94"/>
      <c r="M389" s="94"/>
      <c r="N389" s="95"/>
      <c r="O389" s="95"/>
    </row>
    <row r="390" spans="1:15" ht="12.75" hidden="1">
      <c r="A390" s="98"/>
      <c r="B390" s="99"/>
      <c r="C390" s="101"/>
      <c r="D390" s="95"/>
      <c r="E390" s="95"/>
      <c r="F390" s="95"/>
      <c r="G390" s="94"/>
      <c r="H390" s="94"/>
      <c r="I390" s="94"/>
      <c r="J390" s="94"/>
      <c r="K390" s="94"/>
      <c r="L390" s="94"/>
      <c r="M390" s="94"/>
      <c r="N390" s="95"/>
      <c r="O390" s="95"/>
    </row>
    <row r="391" spans="1:15" ht="12.75" hidden="1">
      <c r="A391" s="98"/>
      <c r="B391" s="99"/>
      <c r="C391" s="101"/>
      <c r="D391" s="95"/>
      <c r="E391" s="95"/>
      <c r="F391" s="95"/>
      <c r="G391" s="94"/>
      <c r="H391" s="94"/>
      <c r="I391" s="94"/>
      <c r="J391" s="94"/>
      <c r="K391" s="94"/>
      <c r="L391" s="94"/>
      <c r="M391" s="94"/>
      <c r="N391" s="95"/>
      <c r="O391" s="95"/>
    </row>
    <row r="392" spans="1:15" ht="12.75" hidden="1">
      <c r="A392" s="98"/>
      <c r="B392" s="99"/>
      <c r="C392" s="101"/>
      <c r="D392" s="95"/>
      <c r="E392" s="95"/>
      <c r="F392" s="95"/>
      <c r="G392" s="94"/>
      <c r="H392" s="94"/>
      <c r="I392" s="94"/>
      <c r="J392" s="94"/>
      <c r="K392" s="94"/>
      <c r="L392" s="94"/>
      <c r="M392" s="94"/>
      <c r="N392" s="95"/>
      <c r="O392" s="95"/>
    </row>
    <row r="393" spans="1:15" ht="12.75" hidden="1">
      <c r="A393" s="98"/>
      <c r="B393" s="99"/>
      <c r="C393" s="101"/>
      <c r="D393" s="95"/>
      <c r="E393" s="95"/>
      <c r="F393" s="95"/>
      <c r="G393" s="94"/>
      <c r="H393" s="94"/>
      <c r="I393" s="94"/>
      <c r="J393" s="94"/>
      <c r="K393" s="94"/>
      <c r="L393" s="94"/>
      <c r="M393" s="94"/>
      <c r="N393" s="95"/>
      <c r="O393" s="95"/>
    </row>
    <row r="394" spans="1:15" ht="12.75" hidden="1">
      <c r="A394" s="98"/>
      <c r="B394" s="99"/>
      <c r="C394" s="101"/>
      <c r="D394" s="95"/>
      <c r="E394" s="95"/>
      <c r="F394" s="95"/>
      <c r="G394" s="94"/>
      <c r="H394" s="94"/>
      <c r="I394" s="94"/>
      <c r="J394" s="94"/>
      <c r="K394" s="94"/>
      <c r="L394" s="94"/>
      <c r="M394" s="94"/>
      <c r="N394" s="95"/>
      <c r="O394" s="95"/>
    </row>
    <row r="395" spans="1:15" ht="12.75" hidden="1">
      <c r="A395" s="98"/>
      <c r="B395" s="99"/>
      <c r="C395" s="101"/>
      <c r="D395" s="95"/>
      <c r="E395" s="95"/>
      <c r="F395" s="95"/>
      <c r="G395" s="94"/>
      <c r="H395" s="94"/>
      <c r="I395" s="94"/>
      <c r="J395" s="94"/>
      <c r="K395" s="94"/>
      <c r="L395" s="94"/>
      <c r="M395" s="94"/>
      <c r="N395" s="95"/>
      <c r="O395" s="95"/>
    </row>
    <row r="396" spans="1:15" ht="12.75" hidden="1">
      <c r="A396" s="98"/>
      <c r="B396" s="99"/>
      <c r="C396" s="101"/>
      <c r="D396" s="95"/>
      <c r="E396" s="95"/>
      <c r="F396" s="95"/>
      <c r="G396" s="94"/>
      <c r="H396" s="94"/>
      <c r="I396" s="94"/>
      <c r="J396" s="94"/>
      <c r="K396" s="94"/>
      <c r="L396" s="94"/>
      <c r="M396" s="94"/>
      <c r="N396" s="95"/>
      <c r="O396" s="95"/>
    </row>
    <row r="397" spans="1:15" ht="12.75" hidden="1">
      <c r="A397" s="98"/>
      <c r="B397" s="99"/>
      <c r="C397" s="101"/>
      <c r="D397" s="95"/>
      <c r="E397" s="95"/>
      <c r="F397" s="95"/>
      <c r="G397" s="94"/>
      <c r="H397" s="94"/>
      <c r="I397" s="94"/>
      <c r="J397" s="94"/>
      <c r="K397" s="94"/>
      <c r="L397" s="94"/>
      <c r="M397" s="94"/>
      <c r="N397" s="95"/>
      <c r="O397" s="95"/>
    </row>
    <row r="398" spans="1:15" ht="12.75" hidden="1">
      <c r="A398" s="98"/>
      <c r="B398" s="99"/>
      <c r="C398" s="101"/>
      <c r="D398" s="95"/>
      <c r="E398" s="95"/>
      <c r="F398" s="95"/>
      <c r="G398" s="94"/>
      <c r="H398" s="94"/>
      <c r="I398" s="94"/>
      <c r="J398" s="94"/>
      <c r="K398" s="94"/>
      <c r="L398" s="94"/>
      <c r="M398" s="94"/>
      <c r="N398" s="95"/>
      <c r="O398" s="95"/>
    </row>
    <row r="399" spans="1:15" ht="12.75" hidden="1">
      <c r="A399" s="98"/>
      <c r="B399" s="99"/>
      <c r="C399" s="101"/>
      <c r="D399" s="95"/>
      <c r="E399" s="95"/>
      <c r="F399" s="95"/>
      <c r="G399" s="94"/>
      <c r="H399" s="94"/>
      <c r="I399" s="94"/>
      <c r="J399" s="94"/>
      <c r="K399" s="94"/>
      <c r="L399" s="94"/>
      <c r="M399" s="94"/>
      <c r="N399" s="95"/>
      <c r="O399" s="95"/>
    </row>
    <row r="400" spans="1:15" ht="12.75" hidden="1">
      <c r="A400" s="98"/>
      <c r="B400" s="99"/>
      <c r="C400" s="101"/>
      <c r="D400" s="95"/>
      <c r="E400" s="95"/>
      <c r="F400" s="95"/>
      <c r="G400" s="94"/>
      <c r="H400" s="94"/>
      <c r="I400" s="94"/>
      <c r="J400" s="94"/>
      <c r="K400" s="94"/>
      <c r="L400" s="94"/>
      <c r="M400" s="94"/>
      <c r="N400" s="95"/>
      <c r="O400" s="95"/>
    </row>
    <row r="401" spans="1:15" ht="12.75" hidden="1">
      <c r="A401" s="98"/>
      <c r="B401" s="99"/>
      <c r="C401" s="101"/>
      <c r="D401" s="95"/>
      <c r="E401" s="95"/>
      <c r="F401" s="95"/>
      <c r="G401" s="94"/>
      <c r="H401" s="94"/>
      <c r="I401" s="94"/>
      <c r="J401" s="94"/>
      <c r="K401" s="94"/>
      <c r="L401" s="94"/>
      <c r="M401" s="94"/>
      <c r="N401" s="95"/>
      <c r="O401" s="95"/>
    </row>
    <row r="402" spans="1:15" ht="12.75" hidden="1">
      <c r="A402" s="98"/>
      <c r="B402" s="99"/>
      <c r="C402" s="101"/>
      <c r="D402" s="95"/>
      <c r="E402" s="95"/>
      <c r="F402" s="95"/>
      <c r="G402" s="94"/>
      <c r="H402" s="94"/>
      <c r="I402" s="94"/>
      <c r="J402" s="94"/>
      <c r="K402" s="94"/>
      <c r="L402" s="94"/>
      <c r="M402" s="94"/>
      <c r="N402" s="95"/>
      <c r="O402" s="95"/>
    </row>
    <row r="403" spans="1:15" ht="12.75" hidden="1">
      <c r="A403" s="98"/>
      <c r="B403" s="99"/>
      <c r="C403" s="101"/>
      <c r="D403" s="95"/>
      <c r="E403" s="95"/>
      <c r="F403" s="95"/>
      <c r="G403" s="94"/>
      <c r="H403" s="94"/>
      <c r="I403" s="94"/>
      <c r="J403" s="94"/>
      <c r="K403" s="94"/>
      <c r="L403" s="94"/>
      <c r="M403" s="94"/>
      <c r="N403" s="95"/>
      <c r="O403" s="95"/>
    </row>
    <row r="404" spans="1:15" ht="12.75" hidden="1">
      <c r="A404" s="98"/>
      <c r="B404" s="99"/>
      <c r="C404" s="101"/>
      <c r="D404" s="95"/>
      <c r="E404" s="95"/>
      <c r="F404" s="95"/>
      <c r="G404" s="94"/>
      <c r="H404" s="94"/>
      <c r="I404" s="94"/>
      <c r="J404" s="94"/>
      <c r="K404" s="94"/>
      <c r="L404" s="94"/>
      <c r="M404" s="94"/>
      <c r="N404" s="95"/>
      <c r="O404" s="95"/>
    </row>
    <row r="405" spans="1:15" ht="12.75" hidden="1">
      <c r="A405" s="98"/>
      <c r="B405" s="99"/>
      <c r="C405" s="101"/>
      <c r="D405" s="95"/>
      <c r="E405" s="95"/>
      <c r="F405" s="95"/>
      <c r="G405" s="94"/>
      <c r="H405" s="94"/>
      <c r="I405" s="94"/>
      <c r="J405" s="94"/>
      <c r="K405" s="94"/>
      <c r="L405" s="94"/>
      <c r="M405" s="94"/>
      <c r="N405" s="95"/>
      <c r="O405" s="95"/>
    </row>
    <row r="406" spans="1:15" ht="12.75" hidden="1">
      <c r="A406" s="98"/>
      <c r="B406" s="99"/>
      <c r="C406" s="101"/>
      <c r="D406" s="95"/>
      <c r="E406" s="95"/>
      <c r="F406" s="95"/>
      <c r="G406" s="94"/>
      <c r="H406" s="94"/>
      <c r="I406" s="94"/>
      <c r="J406" s="94"/>
      <c r="K406" s="94"/>
      <c r="L406" s="94"/>
      <c r="M406" s="94"/>
      <c r="N406" s="95"/>
      <c r="O406" s="95"/>
    </row>
    <row r="407" spans="1:15" ht="12.75" hidden="1">
      <c r="A407" s="98"/>
      <c r="B407" s="99"/>
      <c r="C407" s="101"/>
      <c r="D407" s="95"/>
      <c r="E407" s="95"/>
      <c r="F407" s="95"/>
      <c r="G407" s="94"/>
      <c r="H407" s="94"/>
      <c r="I407" s="94"/>
      <c r="J407" s="94"/>
      <c r="K407" s="94"/>
      <c r="L407" s="94"/>
      <c r="M407" s="94"/>
      <c r="N407" s="95"/>
      <c r="O407" s="95"/>
    </row>
    <row r="408" spans="1:15" ht="12.75" hidden="1">
      <c r="A408" s="98"/>
      <c r="B408" s="99"/>
      <c r="C408" s="101"/>
      <c r="D408" s="95"/>
      <c r="E408" s="95"/>
      <c r="F408" s="95"/>
      <c r="G408" s="94"/>
      <c r="H408" s="94"/>
      <c r="I408" s="94"/>
      <c r="J408" s="94"/>
      <c r="K408" s="94"/>
      <c r="L408" s="94"/>
      <c r="M408" s="94"/>
      <c r="N408" s="95"/>
      <c r="O408" s="95"/>
    </row>
    <row r="409" spans="1:15" ht="12.75" hidden="1">
      <c r="A409" s="98"/>
      <c r="B409" s="99"/>
      <c r="C409" s="101"/>
      <c r="D409" s="95"/>
      <c r="E409" s="95"/>
      <c r="F409" s="95"/>
      <c r="G409" s="94"/>
      <c r="H409" s="94"/>
      <c r="I409" s="94"/>
      <c r="J409" s="94"/>
      <c r="K409" s="94"/>
      <c r="L409" s="94"/>
      <c r="M409" s="94"/>
      <c r="N409" s="95"/>
      <c r="O409" s="95"/>
    </row>
    <row r="410" spans="1:15" ht="12.75" hidden="1">
      <c r="A410" s="98"/>
      <c r="B410" s="99"/>
      <c r="C410" s="101"/>
      <c r="D410" s="95"/>
      <c r="E410" s="95"/>
      <c r="F410" s="95"/>
      <c r="G410" s="94"/>
      <c r="H410" s="94"/>
      <c r="I410" s="94"/>
      <c r="J410" s="94"/>
      <c r="K410" s="94"/>
      <c r="L410" s="94"/>
      <c r="M410" s="94"/>
      <c r="N410" s="95"/>
      <c r="O410" s="95"/>
    </row>
    <row r="411" spans="1:15" ht="12.75" hidden="1">
      <c r="A411" s="98"/>
      <c r="B411" s="99"/>
      <c r="C411" s="101"/>
      <c r="D411" s="95"/>
      <c r="E411" s="95"/>
      <c r="F411" s="95"/>
      <c r="G411" s="94"/>
      <c r="H411" s="94"/>
      <c r="I411" s="94"/>
      <c r="J411" s="94"/>
      <c r="K411" s="94"/>
      <c r="L411" s="94"/>
      <c r="M411" s="94"/>
      <c r="N411" s="95"/>
      <c r="O411" s="95"/>
    </row>
    <row r="412" spans="1:15" ht="12.75" hidden="1">
      <c r="A412" s="98"/>
      <c r="B412" s="99"/>
      <c r="C412" s="101"/>
      <c r="D412" s="95"/>
      <c r="E412" s="95"/>
      <c r="F412" s="95"/>
      <c r="G412" s="94"/>
      <c r="H412" s="94"/>
      <c r="I412" s="94"/>
      <c r="J412" s="94"/>
      <c r="K412" s="94"/>
      <c r="L412" s="94"/>
      <c r="M412" s="94"/>
      <c r="N412" s="95"/>
      <c r="O412" s="95"/>
    </row>
    <row r="413" spans="1:15" ht="12.75" hidden="1">
      <c r="A413" s="98"/>
      <c r="B413" s="99"/>
      <c r="C413" s="101"/>
      <c r="D413" s="95"/>
      <c r="E413" s="95"/>
      <c r="F413" s="95"/>
      <c r="G413" s="94"/>
      <c r="H413" s="94"/>
      <c r="I413" s="94"/>
      <c r="J413" s="94"/>
      <c r="K413" s="94"/>
      <c r="L413" s="94"/>
      <c r="M413" s="94"/>
      <c r="N413" s="95"/>
      <c r="O413" s="95"/>
    </row>
    <row r="414" spans="1:15" ht="12.75" hidden="1">
      <c r="A414" s="98"/>
      <c r="B414" s="99"/>
      <c r="C414" s="101"/>
      <c r="D414" s="95"/>
      <c r="E414" s="95"/>
      <c r="F414" s="95"/>
      <c r="G414" s="94"/>
      <c r="H414" s="94"/>
      <c r="I414" s="94"/>
      <c r="J414" s="94"/>
      <c r="K414" s="94"/>
      <c r="L414" s="94"/>
      <c r="M414" s="94"/>
      <c r="N414" s="95"/>
      <c r="O414" s="95"/>
    </row>
    <row r="415" spans="1:15" ht="12.75" hidden="1">
      <c r="A415" s="98"/>
      <c r="B415" s="99"/>
      <c r="C415" s="101"/>
      <c r="D415" s="95"/>
      <c r="E415" s="95"/>
      <c r="F415" s="95"/>
      <c r="G415" s="94"/>
      <c r="H415" s="94"/>
      <c r="I415" s="94"/>
      <c r="J415" s="94"/>
      <c r="K415" s="94"/>
      <c r="L415" s="94"/>
      <c r="M415" s="94"/>
      <c r="N415" s="95"/>
      <c r="O415" s="95"/>
    </row>
    <row r="416" spans="1:15" ht="12.75" hidden="1">
      <c r="A416" s="98"/>
      <c r="B416" s="99"/>
      <c r="C416" s="101"/>
      <c r="D416" s="95"/>
      <c r="E416" s="95"/>
      <c r="F416" s="95"/>
      <c r="G416" s="94"/>
      <c r="H416" s="94"/>
      <c r="I416" s="94"/>
      <c r="J416" s="94"/>
      <c r="K416" s="94"/>
      <c r="L416" s="94"/>
      <c r="M416" s="94"/>
      <c r="N416" s="95"/>
      <c r="O416" s="95"/>
    </row>
    <row r="417" spans="1:15" ht="12.75" hidden="1">
      <c r="A417" s="98"/>
      <c r="B417" s="99"/>
      <c r="C417" s="101"/>
      <c r="D417" s="95"/>
      <c r="E417" s="95"/>
      <c r="F417" s="95"/>
      <c r="G417" s="94"/>
      <c r="H417" s="94"/>
      <c r="I417" s="94"/>
      <c r="J417" s="94"/>
      <c r="K417" s="94"/>
      <c r="L417" s="94"/>
      <c r="M417" s="94"/>
      <c r="N417" s="95"/>
      <c r="O417" s="95"/>
    </row>
    <row r="418" spans="1:15" ht="12.75" hidden="1">
      <c r="A418" s="98"/>
      <c r="B418" s="99"/>
      <c r="C418" s="101"/>
      <c r="D418" s="95"/>
      <c r="E418" s="95"/>
      <c r="F418" s="95"/>
      <c r="G418" s="94"/>
      <c r="H418" s="94"/>
      <c r="I418" s="94"/>
      <c r="J418" s="94"/>
      <c r="K418" s="94"/>
      <c r="L418" s="94"/>
      <c r="M418" s="94"/>
      <c r="N418" s="95"/>
      <c r="O418" s="95"/>
    </row>
    <row r="419" spans="1:15" ht="12.75" hidden="1">
      <c r="A419" s="98"/>
      <c r="B419" s="99"/>
      <c r="C419" s="101"/>
      <c r="D419" s="95"/>
      <c r="E419" s="95"/>
      <c r="F419" s="95"/>
      <c r="G419" s="94"/>
      <c r="H419" s="94"/>
      <c r="I419" s="94"/>
      <c r="J419" s="94"/>
      <c r="K419" s="94"/>
      <c r="L419" s="94"/>
      <c r="M419" s="94"/>
      <c r="N419" s="95"/>
      <c r="O419" s="95"/>
    </row>
    <row r="420" spans="1:15" ht="12.75" hidden="1">
      <c r="A420" s="98"/>
      <c r="B420" s="99"/>
      <c r="C420" s="101"/>
      <c r="D420" s="95"/>
      <c r="E420" s="95"/>
      <c r="F420" s="95"/>
      <c r="G420" s="94"/>
      <c r="H420" s="94"/>
      <c r="I420" s="94"/>
      <c r="J420" s="94"/>
      <c r="K420" s="94"/>
      <c r="L420" s="94"/>
      <c r="M420" s="94"/>
      <c r="N420" s="95"/>
      <c r="O420" s="95"/>
    </row>
    <row r="421" spans="1:15" ht="12.75" hidden="1">
      <c r="A421" s="98"/>
      <c r="B421" s="99"/>
      <c r="C421" s="101"/>
      <c r="D421" s="95"/>
      <c r="E421" s="95"/>
      <c r="F421" s="95"/>
      <c r="G421" s="94"/>
      <c r="H421" s="94"/>
      <c r="I421" s="94"/>
      <c r="J421" s="94"/>
      <c r="K421" s="94"/>
      <c r="L421" s="94"/>
      <c r="M421" s="94"/>
      <c r="N421" s="95"/>
      <c r="O421" s="95"/>
    </row>
    <row r="422" spans="1:15" ht="12.75" hidden="1">
      <c r="A422" s="98"/>
      <c r="B422" s="99"/>
      <c r="C422" s="101"/>
      <c r="D422" s="95"/>
      <c r="E422" s="95"/>
      <c r="F422" s="95"/>
      <c r="G422" s="94"/>
      <c r="H422" s="94"/>
      <c r="I422" s="94"/>
      <c r="J422" s="94"/>
      <c r="K422" s="94"/>
      <c r="L422" s="94"/>
      <c r="M422" s="94"/>
      <c r="N422" s="95"/>
      <c r="O422" s="95"/>
    </row>
    <row r="423" spans="1:15" ht="12.75" hidden="1">
      <c r="A423" s="98"/>
      <c r="B423" s="99"/>
      <c r="C423" s="101"/>
      <c r="D423" s="95"/>
      <c r="E423" s="95"/>
      <c r="F423" s="95"/>
      <c r="G423" s="94"/>
      <c r="H423" s="94"/>
      <c r="I423" s="94"/>
      <c r="J423" s="94"/>
      <c r="K423" s="94"/>
      <c r="L423" s="94"/>
      <c r="M423" s="94"/>
      <c r="N423" s="95"/>
      <c r="O423" s="95"/>
    </row>
    <row r="424" spans="1:15" ht="12.75" hidden="1">
      <c r="A424" s="98"/>
      <c r="B424" s="99"/>
      <c r="C424" s="101"/>
      <c r="D424" s="95"/>
      <c r="E424" s="95"/>
      <c r="F424" s="95"/>
      <c r="G424" s="94"/>
      <c r="H424" s="94"/>
      <c r="I424" s="94"/>
      <c r="J424" s="94"/>
      <c r="K424" s="94"/>
      <c r="L424" s="94"/>
      <c r="M424" s="94"/>
      <c r="N424" s="95"/>
      <c r="O424" s="95"/>
    </row>
    <row r="425" spans="1:15" ht="12.75" hidden="1">
      <c r="A425" s="98"/>
      <c r="B425" s="99"/>
      <c r="C425" s="101"/>
      <c r="D425" s="95"/>
      <c r="E425" s="95"/>
      <c r="F425" s="95"/>
      <c r="G425" s="94"/>
      <c r="H425" s="94"/>
      <c r="I425" s="94"/>
      <c r="J425" s="94"/>
      <c r="K425" s="94"/>
      <c r="L425" s="94"/>
      <c r="M425" s="94"/>
      <c r="N425" s="95"/>
      <c r="O425" s="95"/>
    </row>
    <row r="426" spans="1:15" ht="12.75" hidden="1">
      <c r="A426" s="98"/>
      <c r="B426" s="99"/>
      <c r="C426" s="101"/>
      <c r="D426" s="95"/>
      <c r="E426" s="95"/>
      <c r="F426" s="95"/>
      <c r="G426" s="94"/>
      <c r="H426" s="94"/>
      <c r="I426" s="94"/>
      <c r="J426" s="94"/>
      <c r="K426" s="94"/>
      <c r="L426" s="94"/>
      <c r="M426" s="94"/>
      <c r="N426" s="95"/>
      <c r="O426" s="95"/>
    </row>
    <row r="427" spans="1:15" ht="12.75" hidden="1">
      <c r="A427" s="98"/>
      <c r="B427" s="99"/>
      <c r="C427" s="101"/>
      <c r="D427" s="95"/>
      <c r="E427" s="95"/>
      <c r="F427" s="95"/>
      <c r="G427" s="94"/>
      <c r="H427" s="94"/>
      <c r="I427" s="94"/>
      <c r="J427" s="94"/>
      <c r="K427" s="94"/>
      <c r="L427" s="94"/>
      <c r="M427" s="94"/>
      <c r="N427" s="95"/>
      <c r="O427" s="95"/>
    </row>
    <row r="428" spans="1:15" ht="12.75" hidden="1">
      <c r="A428" s="98"/>
      <c r="B428" s="99"/>
      <c r="C428" s="101"/>
      <c r="D428" s="95"/>
      <c r="E428" s="95"/>
      <c r="F428" s="95"/>
      <c r="G428" s="94"/>
      <c r="H428" s="94"/>
      <c r="I428" s="94"/>
      <c r="J428" s="94"/>
      <c r="K428" s="94"/>
      <c r="L428" s="94"/>
      <c r="M428" s="94"/>
      <c r="N428" s="95"/>
      <c r="O428" s="95"/>
    </row>
    <row r="429" spans="1:15" ht="12.75" hidden="1">
      <c r="A429" s="98"/>
      <c r="B429" s="99"/>
      <c r="C429" s="101"/>
      <c r="D429" s="95"/>
      <c r="E429" s="95"/>
      <c r="F429" s="95"/>
      <c r="G429" s="94"/>
      <c r="H429" s="94"/>
      <c r="I429" s="94"/>
      <c r="J429" s="94"/>
      <c r="K429" s="94"/>
      <c r="L429" s="94"/>
      <c r="M429" s="94"/>
      <c r="N429" s="95"/>
      <c r="O429" s="95"/>
    </row>
    <row r="430" spans="1:15" ht="12.75" hidden="1">
      <c r="A430" s="98"/>
      <c r="B430" s="99"/>
      <c r="C430" s="101"/>
      <c r="D430" s="95"/>
      <c r="E430" s="95"/>
      <c r="F430" s="95"/>
      <c r="G430" s="94"/>
      <c r="H430" s="94"/>
      <c r="I430" s="94"/>
      <c r="J430" s="94"/>
      <c r="K430" s="94"/>
      <c r="L430" s="94"/>
      <c r="M430" s="94"/>
      <c r="N430" s="95"/>
      <c r="O430" s="95"/>
    </row>
    <row r="431" spans="1:15" ht="12.75" hidden="1">
      <c r="A431" s="98"/>
      <c r="B431" s="99"/>
      <c r="C431" s="101"/>
      <c r="D431" s="95"/>
      <c r="E431" s="95"/>
      <c r="F431" s="95"/>
      <c r="G431" s="94"/>
      <c r="H431" s="94"/>
      <c r="I431" s="94"/>
      <c r="J431" s="94"/>
      <c r="K431" s="94"/>
      <c r="L431" s="94"/>
      <c r="M431" s="94"/>
      <c r="N431" s="95"/>
      <c r="O431" s="95"/>
    </row>
    <row r="432" spans="1:15" ht="12.75" hidden="1">
      <c r="A432" s="98"/>
      <c r="B432" s="99"/>
      <c r="C432" s="101"/>
      <c r="D432" s="95"/>
      <c r="E432" s="95"/>
      <c r="F432" s="95"/>
      <c r="G432" s="94"/>
      <c r="H432" s="94"/>
      <c r="I432" s="94"/>
      <c r="J432" s="94"/>
      <c r="K432" s="94"/>
      <c r="L432" s="94"/>
      <c r="M432" s="94"/>
      <c r="N432" s="95"/>
      <c r="O432" s="95"/>
    </row>
    <row r="433" spans="1:15" ht="12.75" hidden="1">
      <c r="A433" s="98"/>
      <c r="B433" s="99"/>
      <c r="C433" s="101"/>
      <c r="D433" s="95"/>
      <c r="E433" s="95"/>
      <c r="F433" s="95"/>
      <c r="G433" s="94"/>
      <c r="H433" s="94"/>
      <c r="I433" s="94"/>
      <c r="J433" s="94"/>
      <c r="K433" s="94"/>
      <c r="L433" s="94"/>
      <c r="M433" s="94"/>
      <c r="N433" s="95"/>
      <c r="O433" s="95"/>
    </row>
    <row r="434" spans="1:15" ht="12.75" hidden="1">
      <c r="A434" s="98"/>
      <c r="B434" s="99"/>
      <c r="C434" s="101"/>
      <c r="D434" s="95"/>
      <c r="E434" s="95"/>
      <c r="F434" s="95"/>
      <c r="G434" s="94"/>
      <c r="H434" s="94"/>
      <c r="I434" s="94"/>
      <c r="J434" s="94"/>
      <c r="K434" s="94"/>
      <c r="L434" s="94"/>
      <c r="M434" s="94"/>
      <c r="N434" s="95"/>
      <c r="O434" s="95"/>
    </row>
    <row r="435" spans="1:15" ht="12.75" hidden="1">
      <c r="A435" s="98"/>
      <c r="B435" s="99"/>
      <c r="C435" s="101"/>
      <c r="D435" s="95"/>
      <c r="E435" s="95"/>
      <c r="F435" s="95"/>
      <c r="G435" s="94"/>
      <c r="H435" s="94"/>
      <c r="I435" s="94"/>
      <c r="J435" s="94"/>
      <c r="K435" s="94"/>
      <c r="L435" s="94"/>
      <c r="M435" s="94"/>
      <c r="N435" s="95"/>
      <c r="O435" s="95"/>
    </row>
    <row r="436" spans="1:15" ht="12.75" hidden="1">
      <c r="A436" s="98"/>
      <c r="B436" s="99"/>
      <c r="C436" s="101"/>
      <c r="D436" s="95"/>
      <c r="E436" s="95"/>
      <c r="F436" s="95"/>
      <c r="G436" s="94"/>
      <c r="H436" s="94"/>
      <c r="I436" s="94"/>
      <c r="J436" s="94"/>
      <c r="K436" s="94"/>
      <c r="L436" s="94"/>
      <c r="M436" s="94"/>
      <c r="N436" s="95"/>
      <c r="O436" s="95"/>
    </row>
    <row r="437" spans="1:15" ht="12.75" hidden="1">
      <c r="A437" s="98"/>
      <c r="B437" s="99"/>
      <c r="C437" s="101"/>
      <c r="D437" s="95"/>
      <c r="E437" s="95"/>
      <c r="F437" s="95"/>
      <c r="G437" s="94"/>
      <c r="H437" s="94"/>
      <c r="I437" s="94"/>
      <c r="J437" s="94"/>
      <c r="K437" s="94"/>
      <c r="L437" s="94"/>
      <c r="M437" s="94"/>
      <c r="N437" s="95"/>
      <c r="O437" s="95"/>
    </row>
    <row r="438" spans="1:15" ht="12.75" hidden="1">
      <c r="A438" s="98"/>
      <c r="B438" s="99"/>
      <c r="C438" s="101"/>
      <c r="D438" s="95"/>
      <c r="E438" s="95"/>
      <c r="F438" s="95"/>
      <c r="G438" s="94"/>
      <c r="H438" s="94"/>
      <c r="I438" s="94"/>
      <c r="J438" s="94"/>
      <c r="K438" s="94"/>
      <c r="L438" s="94"/>
      <c r="M438" s="94"/>
      <c r="N438" s="95"/>
      <c r="O438" s="95"/>
    </row>
    <row r="439" spans="1:15" ht="12.75" hidden="1">
      <c r="A439" s="98"/>
      <c r="B439" s="99"/>
      <c r="C439" s="101"/>
      <c r="D439" s="95"/>
      <c r="E439" s="95"/>
      <c r="F439" s="95"/>
      <c r="G439" s="94"/>
      <c r="H439" s="94"/>
      <c r="I439" s="94"/>
      <c r="J439" s="94"/>
      <c r="K439" s="94"/>
      <c r="L439" s="94"/>
      <c r="M439" s="94"/>
      <c r="N439" s="95"/>
      <c r="O439" s="95"/>
    </row>
    <row r="440" spans="1:15" ht="12.75" hidden="1">
      <c r="A440" s="98"/>
      <c r="B440" s="99"/>
      <c r="C440" s="101"/>
      <c r="D440" s="95"/>
      <c r="E440" s="95"/>
      <c r="F440" s="95"/>
      <c r="G440" s="94"/>
      <c r="H440" s="94"/>
      <c r="I440" s="94"/>
      <c r="J440" s="94"/>
      <c r="K440" s="94"/>
      <c r="L440" s="94"/>
      <c r="M440" s="94"/>
      <c r="N440" s="95"/>
      <c r="O440" s="95"/>
    </row>
    <row r="441" spans="1:15" ht="12.75" hidden="1">
      <c r="A441" s="98"/>
      <c r="B441" s="99"/>
      <c r="C441" s="101"/>
      <c r="D441" s="95"/>
      <c r="E441" s="95"/>
      <c r="F441" s="95"/>
      <c r="G441" s="94"/>
      <c r="H441" s="94"/>
      <c r="I441" s="94"/>
      <c r="J441" s="94"/>
      <c r="K441" s="94"/>
      <c r="L441" s="94"/>
      <c r="M441" s="94"/>
      <c r="N441" s="95"/>
      <c r="O441" s="95"/>
    </row>
    <row r="442" spans="1:15" ht="12.75" hidden="1">
      <c r="A442" s="98"/>
      <c r="B442" s="99"/>
      <c r="C442" s="101"/>
      <c r="D442" s="95"/>
      <c r="E442" s="95"/>
      <c r="F442" s="95"/>
      <c r="G442" s="94"/>
      <c r="H442" s="94"/>
      <c r="I442" s="94"/>
      <c r="J442" s="94"/>
      <c r="K442" s="94"/>
      <c r="L442" s="94"/>
      <c r="M442" s="94"/>
      <c r="N442" s="95"/>
      <c r="O442" s="95"/>
    </row>
    <row r="443" spans="1:15" ht="12.75" hidden="1">
      <c r="A443" s="98"/>
      <c r="B443" s="99"/>
      <c r="C443" s="101"/>
      <c r="D443" s="95"/>
      <c r="E443" s="95"/>
      <c r="F443" s="95"/>
      <c r="G443" s="94"/>
      <c r="H443" s="94"/>
      <c r="I443" s="94"/>
      <c r="J443" s="94"/>
      <c r="K443" s="94"/>
      <c r="L443" s="94"/>
      <c r="M443" s="94"/>
      <c r="N443" s="95"/>
      <c r="O443" s="95"/>
    </row>
    <row r="444" spans="1:15" ht="12.75" hidden="1">
      <c r="A444" s="98"/>
      <c r="B444" s="99"/>
      <c r="C444" s="101"/>
      <c r="D444" s="95"/>
      <c r="E444" s="95"/>
      <c r="F444" s="95"/>
      <c r="G444" s="94"/>
      <c r="H444" s="94"/>
      <c r="I444" s="94"/>
      <c r="J444" s="94"/>
      <c r="K444" s="94"/>
      <c r="L444" s="94"/>
      <c r="M444" s="94"/>
      <c r="N444" s="95"/>
      <c r="O444" s="95"/>
    </row>
    <row r="445" spans="1:15" ht="12.75" hidden="1">
      <c r="A445" s="98"/>
      <c r="B445" s="99"/>
      <c r="C445" s="101"/>
      <c r="D445" s="95"/>
      <c r="E445" s="95"/>
      <c r="F445" s="95"/>
      <c r="G445" s="94"/>
      <c r="H445" s="94"/>
      <c r="I445" s="94"/>
      <c r="J445" s="94"/>
      <c r="K445" s="94"/>
      <c r="L445" s="94"/>
      <c r="M445" s="94"/>
      <c r="N445" s="95"/>
      <c r="O445" s="95"/>
    </row>
    <row r="446" spans="1:15" ht="12.75" hidden="1">
      <c r="A446" s="98"/>
      <c r="B446" s="99"/>
      <c r="C446" s="101"/>
      <c r="D446" s="95"/>
      <c r="E446" s="95"/>
      <c r="F446" s="95"/>
      <c r="G446" s="94"/>
      <c r="H446" s="94"/>
      <c r="I446" s="94"/>
      <c r="J446" s="94"/>
      <c r="K446" s="94"/>
      <c r="L446" s="94"/>
      <c r="M446" s="94"/>
      <c r="N446" s="95"/>
      <c r="O446" s="95"/>
    </row>
    <row r="447" spans="1:15" ht="12.75" hidden="1">
      <c r="A447" s="98"/>
      <c r="B447" s="99"/>
      <c r="C447" s="101"/>
      <c r="D447" s="95"/>
      <c r="E447" s="95"/>
      <c r="F447" s="95"/>
      <c r="G447" s="94"/>
      <c r="H447" s="94"/>
      <c r="I447" s="94"/>
      <c r="J447" s="94"/>
      <c r="K447" s="94"/>
      <c r="L447" s="94"/>
      <c r="M447" s="94"/>
      <c r="N447" s="95"/>
      <c r="O447" s="95"/>
    </row>
    <row r="448" spans="1:15" ht="12.75" hidden="1">
      <c r="A448" s="98"/>
      <c r="B448" s="99"/>
      <c r="C448" s="101"/>
      <c r="D448" s="95"/>
      <c r="E448" s="95"/>
      <c r="F448" s="95"/>
      <c r="G448" s="94"/>
      <c r="H448" s="94"/>
      <c r="I448" s="94"/>
      <c r="J448" s="94"/>
      <c r="K448" s="94"/>
      <c r="L448" s="94"/>
      <c r="M448" s="94"/>
      <c r="N448" s="95"/>
      <c r="O448" s="95"/>
    </row>
    <row r="449" spans="1:15" ht="12.75" hidden="1">
      <c r="A449" s="98"/>
      <c r="B449" s="99"/>
      <c r="C449" s="101"/>
      <c r="D449" s="95"/>
      <c r="E449" s="95"/>
      <c r="F449" s="95"/>
      <c r="G449" s="94"/>
      <c r="H449" s="94"/>
      <c r="I449" s="94"/>
      <c r="J449" s="94"/>
      <c r="K449" s="94"/>
      <c r="L449" s="94"/>
      <c r="M449" s="94"/>
      <c r="N449" s="95"/>
      <c r="O449" s="95"/>
    </row>
    <row r="450" spans="1:15" ht="12.75" hidden="1">
      <c r="A450" s="98"/>
      <c r="B450" s="99"/>
      <c r="C450" s="101"/>
      <c r="D450" s="95"/>
      <c r="E450" s="95"/>
      <c r="F450" s="95"/>
      <c r="G450" s="94"/>
      <c r="H450" s="94"/>
      <c r="I450" s="94"/>
      <c r="J450" s="94"/>
      <c r="K450" s="94"/>
      <c r="L450" s="94"/>
      <c r="M450" s="94"/>
      <c r="N450" s="95"/>
      <c r="O450" s="95"/>
    </row>
    <row r="451" spans="1:15" ht="12.75" hidden="1">
      <c r="A451" s="98"/>
      <c r="B451" s="99"/>
      <c r="C451" s="101"/>
      <c r="D451" s="95"/>
      <c r="E451" s="95"/>
      <c r="F451" s="95"/>
      <c r="G451" s="94"/>
      <c r="H451" s="94"/>
      <c r="I451" s="94"/>
      <c r="J451" s="94"/>
      <c r="K451" s="94"/>
      <c r="L451" s="94"/>
      <c r="M451" s="94"/>
      <c r="N451" s="95"/>
      <c r="O451" s="95"/>
    </row>
    <row r="452" spans="1:15" ht="12.75" hidden="1">
      <c r="A452" s="98"/>
      <c r="B452" s="99"/>
      <c r="C452" s="101"/>
      <c r="D452" s="95"/>
      <c r="E452" s="95"/>
      <c r="F452" s="95"/>
      <c r="G452" s="94"/>
      <c r="H452" s="94"/>
      <c r="I452" s="94"/>
      <c r="J452" s="94"/>
      <c r="K452" s="94"/>
      <c r="L452" s="94"/>
      <c r="M452" s="94"/>
      <c r="N452" s="95"/>
      <c r="O452" s="95"/>
    </row>
    <row r="453" spans="1:15" ht="12.75" hidden="1">
      <c r="A453" s="98"/>
      <c r="B453" s="99"/>
      <c r="C453" s="101"/>
      <c r="D453" s="95"/>
      <c r="E453" s="95"/>
      <c r="F453" s="95"/>
      <c r="G453" s="94"/>
      <c r="H453" s="94"/>
      <c r="I453" s="94"/>
      <c r="J453" s="94"/>
      <c r="K453" s="94"/>
      <c r="L453" s="94"/>
      <c r="M453" s="94"/>
      <c r="N453" s="95"/>
      <c r="O453" s="95"/>
    </row>
    <row r="454" spans="1:15" ht="12.75" hidden="1">
      <c r="A454" s="98"/>
      <c r="B454" s="99"/>
      <c r="C454" s="101"/>
      <c r="D454" s="95"/>
      <c r="E454" s="95"/>
      <c r="F454" s="95"/>
      <c r="G454" s="94"/>
      <c r="H454" s="94"/>
      <c r="I454" s="94"/>
      <c r="J454" s="94"/>
      <c r="K454" s="94"/>
      <c r="L454" s="94"/>
      <c r="M454" s="94"/>
      <c r="N454" s="95"/>
      <c r="O454" s="95"/>
    </row>
    <row r="455" spans="1:15" ht="12.75" hidden="1">
      <c r="A455" s="98"/>
      <c r="B455" s="99"/>
      <c r="C455" s="101"/>
      <c r="D455" s="95"/>
      <c r="E455" s="95"/>
      <c r="F455" s="95"/>
      <c r="G455" s="94"/>
      <c r="H455" s="94"/>
      <c r="I455" s="94"/>
      <c r="J455" s="94"/>
      <c r="K455" s="94"/>
      <c r="L455" s="94"/>
      <c r="M455" s="94"/>
      <c r="N455" s="95"/>
      <c r="O455" s="95"/>
    </row>
    <row r="456" spans="1:15" ht="12.75" hidden="1">
      <c r="A456" s="98"/>
      <c r="B456" s="99"/>
      <c r="C456" s="101"/>
      <c r="D456" s="95"/>
      <c r="E456" s="95"/>
      <c r="F456" s="95"/>
      <c r="G456" s="94"/>
      <c r="H456" s="94"/>
      <c r="I456" s="94"/>
      <c r="J456" s="94"/>
      <c r="K456" s="94"/>
      <c r="L456" s="94"/>
      <c r="M456" s="94"/>
      <c r="N456" s="95"/>
      <c r="O456" s="95"/>
    </row>
    <row r="457" spans="1:15" ht="12.75" hidden="1">
      <c r="A457" s="98"/>
      <c r="B457" s="99"/>
      <c r="C457" s="101"/>
      <c r="D457" s="95"/>
      <c r="E457" s="95"/>
      <c r="F457" s="95"/>
      <c r="G457" s="94"/>
      <c r="H457" s="94"/>
      <c r="I457" s="94"/>
      <c r="J457" s="94"/>
      <c r="K457" s="94"/>
      <c r="L457" s="94"/>
      <c r="M457" s="94"/>
      <c r="N457" s="95"/>
      <c r="O457" s="95"/>
    </row>
    <row r="458" spans="1:15" ht="12.75" hidden="1">
      <c r="A458" s="98"/>
      <c r="B458" s="99"/>
      <c r="C458" s="101"/>
      <c r="D458" s="95"/>
      <c r="E458" s="95"/>
      <c r="F458" s="95"/>
      <c r="G458" s="94"/>
      <c r="H458" s="94"/>
      <c r="I458" s="94"/>
      <c r="J458" s="94"/>
      <c r="K458" s="94"/>
      <c r="L458" s="94"/>
      <c r="M458" s="94"/>
      <c r="N458" s="95"/>
      <c r="O458" s="95"/>
    </row>
    <row r="459" spans="1:15" ht="12.75" hidden="1">
      <c r="A459" s="98"/>
      <c r="B459" s="99"/>
      <c r="C459" s="101"/>
      <c r="D459" s="95"/>
      <c r="E459" s="95"/>
      <c r="F459" s="95"/>
      <c r="G459" s="94"/>
      <c r="H459" s="94"/>
      <c r="I459" s="94"/>
      <c r="J459" s="94"/>
      <c r="K459" s="94"/>
      <c r="L459" s="94"/>
      <c r="M459" s="94"/>
      <c r="N459" s="95"/>
      <c r="O459" s="95"/>
    </row>
    <row r="460" spans="1:15" ht="12.75" hidden="1">
      <c r="A460" s="98"/>
      <c r="B460" s="99"/>
      <c r="C460" s="101"/>
      <c r="D460" s="95"/>
      <c r="E460" s="95"/>
      <c r="F460" s="95"/>
      <c r="G460" s="94"/>
      <c r="H460" s="94"/>
      <c r="I460" s="94"/>
      <c r="J460" s="94"/>
      <c r="K460" s="94"/>
      <c r="L460" s="94"/>
      <c r="M460" s="94"/>
      <c r="N460" s="95"/>
      <c r="O460" s="95"/>
    </row>
    <row r="461" spans="1:15" ht="12.75" hidden="1">
      <c r="A461" s="98"/>
      <c r="B461" s="99"/>
      <c r="C461" s="101"/>
      <c r="D461" s="95"/>
      <c r="E461" s="95"/>
      <c r="F461" s="95"/>
      <c r="G461" s="94"/>
      <c r="H461" s="94"/>
      <c r="I461" s="94"/>
      <c r="J461" s="94"/>
      <c r="K461" s="94"/>
      <c r="L461" s="94"/>
      <c r="M461" s="94"/>
      <c r="N461" s="95"/>
      <c r="O461" s="95"/>
    </row>
    <row r="462" spans="1:15" ht="12.75" hidden="1">
      <c r="A462" s="98"/>
      <c r="B462" s="99"/>
      <c r="C462" s="101"/>
      <c r="D462" s="95"/>
      <c r="E462" s="95"/>
      <c r="F462" s="95"/>
      <c r="G462" s="94"/>
      <c r="H462" s="94"/>
      <c r="I462" s="94"/>
      <c r="J462" s="94"/>
      <c r="K462" s="94"/>
      <c r="L462" s="94"/>
      <c r="M462" s="94"/>
      <c r="N462" s="95"/>
      <c r="O462" s="95"/>
    </row>
    <row r="463" spans="1:15" ht="12.75" hidden="1">
      <c r="A463" s="98"/>
      <c r="B463" s="99"/>
      <c r="C463" s="101"/>
      <c r="D463" s="95"/>
      <c r="E463" s="95"/>
      <c r="F463" s="95"/>
      <c r="G463" s="94"/>
      <c r="H463" s="94"/>
      <c r="I463" s="94"/>
      <c r="J463" s="94"/>
      <c r="K463" s="94"/>
      <c r="L463" s="94"/>
      <c r="M463" s="94"/>
      <c r="N463" s="95"/>
      <c r="O463" s="95"/>
    </row>
    <row r="464" spans="1:15" ht="12.75" hidden="1">
      <c r="A464" s="98"/>
      <c r="B464" s="99"/>
      <c r="C464" s="101"/>
      <c r="D464" s="95"/>
      <c r="E464" s="95"/>
      <c r="F464" s="95"/>
      <c r="G464" s="94"/>
      <c r="H464" s="94"/>
      <c r="I464" s="94"/>
      <c r="J464" s="94"/>
      <c r="K464" s="94"/>
      <c r="L464" s="94"/>
      <c r="M464" s="94"/>
      <c r="N464" s="95"/>
      <c r="O464" s="95"/>
    </row>
    <row r="465" spans="1:15" ht="12.75" hidden="1">
      <c r="A465" s="98"/>
      <c r="B465" s="99"/>
      <c r="C465" s="101"/>
      <c r="D465" s="95"/>
      <c r="E465" s="95"/>
      <c r="F465" s="95"/>
      <c r="G465" s="94"/>
      <c r="H465" s="94"/>
      <c r="I465" s="94"/>
      <c r="J465" s="94"/>
      <c r="K465" s="94"/>
      <c r="L465" s="94"/>
      <c r="M465" s="94"/>
      <c r="N465" s="95"/>
      <c r="O465" s="95"/>
    </row>
    <row r="466" spans="1:15" ht="12.75" hidden="1">
      <c r="A466" s="98"/>
      <c r="B466" s="99"/>
      <c r="C466" s="101"/>
      <c r="D466" s="95"/>
      <c r="E466" s="95"/>
      <c r="F466" s="95"/>
      <c r="G466" s="94"/>
      <c r="H466" s="94"/>
      <c r="I466" s="94"/>
      <c r="J466" s="94"/>
      <c r="K466" s="94"/>
      <c r="L466" s="94"/>
      <c r="M466" s="94"/>
      <c r="N466" s="95"/>
      <c r="O466" s="95"/>
    </row>
    <row r="467" spans="1:15" ht="12.75" hidden="1">
      <c r="A467" s="98"/>
      <c r="B467" s="99"/>
      <c r="C467" s="101"/>
      <c r="D467" s="95"/>
      <c r="E467" s="95"/>
      <c r="F467" s="95"/>
      <c r="G467" s="94"/>
      <c r="H467" s="94"/>
      <c r="I467" s="94"/>
      <c r="J467" s="94"/>
      <c r="K467" s="94"/>
      <c r="L467" s="94"/>
      <c r="M467" s="94"/>
      <c r="N467" s="95"/>
      <c r="O467" s="95"/>
    </row>
    <row r="468" spans="1:15" ht="12.75" hidden="1">
      <c r="A468" s="98"/>
      <c r="B468" s="99"/>
      <c r="C468" s="101"/>
      <c r="D468" s="95"/>
      <c r="E468" s="95"/>
      <c r="F468" s="95"/>
      <c r="G468" s="94"/>
      <c r="H468" s="94"/>
      <c r="I468" s="94"/>
      <c r="J468" s="94"/>
      <c r="K468" s="94"/>
      <c r="L468" s="94"/>
      <c r="M468" s="94"/>
      <c r="N468" s="95"/>
      <c r="O468" s="95"/>
    </row>
    <row r="469" spans="1:15" ht="12.75" hidden="1">
      <c r="A469" s="98"/>
      <c r="B469" s="99"/>
      <c r="C469" s="101"/>
      <c r="D469" s="95"/>
      <c r="E469" s="95"/>
      <c r="F469" s="95"/>
      <c r="G469" s="94"/>
      <c r="H469" s="94"/>
      <c r="I469" s="94"/>
      <c r="J469" s="94"/>
      <c r="K469" s="94"/>
      <c r="L469" s="94"/>
      <c r="M469" s="94"/>
      <c r="N469" s="95"/>
      <c r="O469" s="95"/>
    </row>
    <row r="470" spans="1:15" ht="12.75" hidden="1">
      <c r="A470" s="98"/>
      <c r="B470" s="99"/>
      <c r="C470" s="101"/>
      <c r="D470" s="95"/>
      <c r="E470" s="95"/>
      <c r="F470" s="95"/>
      <c r="G470" s="94"/>
      <c r="H470" s="94"/>
      <c r="I470" s="94"/>
      <c r="J470" s="94"/>
      <c r="K470" s="94"/>
      <c r="L470" s="94"/>
      <c r="M470" s="94"/>
      <c r="N470" s="95"/>
      <c r="O470" s="95"/>
    </row>
    <row r="471" spans="1:15" ht="12.75" hidden="1">
      <c r="A471" s="98"/>
      <c r="B471" s="99"/>
      <c r="C471" s="101"/>
      <c r="D471" s="95"/>
      <c r="E471" s="95"/>
      <c r="F471" s="95"/>
      <c r="G471" s="94"/>
      <c r="H471" s="94"/>
      <c r="I471" s="94"/>
      <c r="J471" s="94"/>
      <c r="K471" s="94"/>
      <c r="L471" s="94"/>
      <c r="M471" s="94"/>
      <c r="N471" s="95"/>
      <c r="O471" s="95"/>
    </row>
    <row r="472" spans="1:15" ht="12.75" hidden="1">
      <c r="A472" s="98"/>
      <c r="B472" s="99"/>
      <c r="C472" s="101"/>
      <c r="D472" s="95"/>
      <c r="E472" s="95"/>
      <c r="F472" s="95"/>
      <c r="G472" s="94"/>
      <c r="H472" s="94"/>
      <c r="I472" s="94"/>
      <c r="J472" s="94"/>
      <c r="K472" s="94"/>
      <c r="L472" s="94"/>
      <c r="M472" s="94"/>
      <c r="N472" s="95"/>
      <c r="O472" s="95"/>
    </row>
    <row r="473" spans="1:15" ht="12.75" hidden="1">
      <c r="A473" s="98"/>
      <c r="B473" s="99"/>
      <c r="C473" s="101"/>
      <c r="D473" s="95"/>
      <c r="E473" s="95"/>
      <c r="F473" s="95"/>
      <c r="G473" s="94"/>
      <c r="H473" s="94"/>
      <c r="I473" s="94"/>
      <c r="J473" s="94"/>
      <c r="K473" s="94"/>
      <c r="L473" s="94"/>
      <c r="M473" s="94"/>
      <c r="N473" s="95"/>
      <c r="O473" s="95"/>
    </row>
    <row r="474" spans="1:15" ht="12.75" hidden="1">
      <c r="A474" s="98"/>
      <c r="B474" s="99"/>
      <c r="C474" s="101"/>
      <c r="D474" s="95"/>
      <c r="E474" s="95"/>
      <c r="F474" s="95"/>
      <c r="G474" s="94"/>
      <c r="H474" s="94"/>
      <c r="I474" s="94"/>
      <c r="J474" s="94"/>
      <c r="K474" s="94"/>
      <c r="L474" s="94"/>
      <c r="M474" s="94"/>
      <c r="N474" s="95"/>
      <c r="O474" s="95"/>
    </row>
    <row r="475" spans="1:15" ht="12.75" hidden="1">
      <c r="A475" s="98"/>
      <c r="B475" s="99"/>
      <c r="C475" s="101"/>
      <c r="D475" s="95"/>
      <c r="E475" s="95"/>
      <c r="F475" s="95"/>
      <c r="G475" s="94"/>
      <c r="H475" s="94"/>
      <c r="I475" s="94"/>
      <c r="J475" s="94"/>
      <c r="K475" s="94"/>
      <c r="L475" s="94"/>
      <c r="M475" s="94"/>
      <c r="N475" s="95"/>
      <c r="O475" s="95"/>
    </row>
    <row r="476" spans="1:15" ht="12.75" hidden="1">
      <c r="A476" s="98"/>
      <c r="B476" s="99"/>
      <c r="C476" s="101"/>
      <c r="D476" s="95"/>
      <c r="E476" s="95"/>
      <c r="F476" s="95"/>
      <c r="G476" s="94"/>
      <c r="H476" s="94"/>
      <c r="I476" s="94"/>
      <c r="J476" s="94"/>
      <c r="K476" s="94"/>
      <c r="L476" s="94"/>
      <c r="M476" s="94"/>
      <c r="N476" s="95"/>
      <c r="O476" s="95"/>
    </row>
    <row r="477" spans="1:15" ht="12.75" hidden="1">
      <c r="A477" s="98"/>
      <c r="B477" s="99"/>
      <c r="C477" s="101"/>
      <c r="D477" s="95"/>
      <c r="E477" s="95"/>
      <c r="F477" s="95"/>
      <c r="G477" s="94"/>
      <c r="H477" s="94"/>
      <c r="I477" s="94"/>
      <c r="J477" s="94"/>
      <c r="K477" s="94"/>
      <c r="L477" s="94"/>
      <c r="M477" s="94"/>
      <c r="N477" s="95"/>
      <c r="O477" s="95"/>
    </row>
    <row r="478" spans="1:15" ht="12.75" hidden="1">
      <c r="A478" s="98"/>
      <c r="B478" s="99"/>
      <c r="C478" s="101"/>
      <c r="D478" s="95"/>
      <c r="E478" s="95"/>
      <c r="F478" s="95"/>
      <c r="G478" s="94"/>
      <c r="H478" s="94"/>
      <c r="I478" s="94"/>
      <c r="J478" s="94"/>
      <c r="K478" s="94"/>
      <c r="L478" s="94"/>
      <c r="M478" s="94"/>
      <c r="N478" s="95"/>
      <c r="O478" s="95"/>
    </row>
    <row r="479" spans="1:15" ht="12.75" hidden="1">
      <c r="A479" s="98"/>
      <c r="B479" s="99"/>
      <c r="C479" s="101"/>
      <c r="D479" s="95"/>
      <c r="E479" s="95"/>
      <c r="F479" s="95"/>
      <c r="G479" s="94"/>
      <c r="H479" s="94"/>
      <c r="I479" s="94"/>
      <c r="J479" s="94"/>
      <c r="K479" s="94"/>
      <c r="L479" s="94"/>
      <c r="M479" s="94"/>
      <c r="N479" s="95"/>
      <c r="O479" s="95"/>
    </row>
    <row r="480" spans="1:15" ht="12.75" hidden="1">
      <c r="A480" s="98"/>
      <c r="B480" s="99"/>
      <c r="C480" s="101"/>
      <c r="D480" s="95"/>
      <c r="E480" s="95"/>
      <c r="F480" s="95"/>
      <c r="G480" s="94"/>
      <c r="H480" s="94"/>
      <c r="I480" s="94"/>
      <c r="J480" s="94"/>
      <c r="K480" s="94"/>
      <c r="L480" s="94"/>
      <c r="M480" s="94"/>
      <c r="N480" s="95"/>
      <c r="O480" s="95"/>
    </row>
    <row r="481" spans="1:15" ht="12.75" hidden="1">
      <c r="A481" s="98"/>
      <c r="B481" s="99"/>
      <c r="C481" s="101"/>
      <c r="D481" s="95"/>
      <c r="E481" s="95"/>
      <c r="F481" s="95"/>
      <c r="G481" s="94"/>
      <c r="H481" s="94"/>
      <c r="I481" s="94"/>
      <c r="J481" s="94"/>
      <c r="K481" s="94"/>
      <c r="L481" s="94"/>
      <c r="M481" s="94"/>
      <c r="N481" s="95"/>
      <c r="O481" s="95"/>
    </row>
    <row r="482" spans="1:15" ht="12.75" hidden="1">
      <c r="A482" s="98"/>
      <c r="B482" s="99"/>
      <c r="C482" s="101"/>
      <c r="D482" s="95"/>
      <c r="E482" s="95"/>
      <c r="F482" s="95"/>
      <c r="G482" s="94"/>
      <c r="H482" s="94"/>
      <c r="I482" s="94"/>
      <c r="J482" s="94"/>
      <c r="K482" s="94"/>
      <c r="L482" s="94"/>
      <c r="M482" s="94"/>
      <c r="N482" s="95"/>
      <c r="O482" s="95"/>
    </row>
    <row r="483" spans="1:15" ht="12.75" hidden="1">
      <c r="A483" s="98"/>
      <c r="B483" s="99"/>
      <c r="C483" s="101"/>
      <c r="D483" s="95"/>
      <c r="E483" s="95"/>
      <c r="F483" s="95"/>
      <c r="G483" s="94"/>
      <c r="H483" s="94"/>
      <c r="I483" s="94"/>
      <c r="J483" s="94"/>
      <c r="K483" s="94"/>
      <c r="L483" s="94"/>
      <c r="M483" s="94"/>
      <c r="N483" s="95"/>
      <c r="O483" s="95"/>
    </row>
    <row r="484" spans="1:15" ht="12.75" hidden="1">
      <c r="A484" s="98"/>
      <c r="B484" s="99"/>
      <c r="C484" s="101"/>
      <c r="D484" s="95"/>
      <c r="E484" s="95"/>
      <c r="F484" s="95"/>
      <c r="G484" s="94"/>
      <c r="H484" s="94"/>
      <c r="I484" s="94"/>
      <c r="J484" s="94"/>
      <c r="K484" s="94"/>
      <c r="L484" s="94"/>
      <c r="M484" s="94"/>
      <c r="N484" s="95"/>
      <c r="O484" s="95"/>
    </row>
    <row r="485" spans="1:15" ht="12.75" hidden="1">
      <c r="A485" s="98"/>
      <c r="B485" s="99"/>
      <c r="C485" s="101"/>
      <c r="D485" s="95"/>
      <c r="E485" s="95"/>
      <c r="F485" s="95"/>
      <c r="G485" s="94"/>
      <c r="H485" s="94"/>
      <c r="I485" s="94"/>
      <c r="J485" s="94"/>
      <c r="K485" s="94"/>
      <c r="L485" s="94"/>
      <c r="M485" s="94"/>
      <c r="N485" s="95"/>
      <c r="O485" s="95"/>
    </row>
    <row r="486" spans="1:15" ht="12.75" hidden="1">
      <c r="A486" s="98"/>
      <c r="B486" s="99"/>
      <c r="C486" s="101"/>
      <c r="D486" s="95"/>
      <c r="E486" s="95"/>
      <c r="F486" s="95"/>
      <c r="G486" s="94"/>
      <c r="H486" s="94"/>
      <c r="I486" s="94"/>
      <c r="J486" s="94"/>
      <c r="K486" s="94"/>
      <c r="L486" s="94"/>
      <c r="M486" s="94"/>
      <c r="N486" s="95"/>
      <c r="O486" s="95"/>
    </row>
    <row r="487" spans="1:15" ht="12.75" hidden="1">
      <c r="A487" s="98"/>
      <c r="B487" s="99"/>
      <c r="C487" s="101"/>
      <c r="D487" s="95"/>
      <c r="E487" s="95"/>
      <c r="F487" s="95"/>
      <c r="G487" s="94"/>
      <c r="H487" s="94"/>
      <c r="I487" s="94"/>
      <c r="J487" s="94"/>
      <c r="K487" s="94"/>
      <c r="L487" s="94"/>
      <c r="M487" s="94"/>
      <c r="N487" s="95"/>
      <c r="O487" s="95"/>
    </row>
    <row r="488" spans="1:15" ht="12.75" hidden="1">
      <c r="A488" s="98"/>
      <c r="B488" s="99"/>
      <c r="C488" s="101"/>
      <c r="D488" s="95"/>
      <c r="E488" s="95"/>
      <c r="F488" s="95"/>
      <c r="G488" s="94"/>
      <c r="H488" s="94"/>
      <c r="I488" s="94"/>
      <c r="J488" s="94"/>
      <c r="K488" s="94"/>
      <c r="L488" s="94"/>
      <c r="M488" s="94"/>
      <c r="N488" s="95"/>
      <c r="O488" s="95"/>
    </row>
    <row r="489" spans="1:15" ht="12.75" hidden="1">
      <c r="A489" s="98"/>
      <c r="B489" s="99"/>
      <c r="C489" s="101"/>
      <c r="D489" s="95"/>
      <c r="E489" s="95"/>
      <c r="F489" s="95"/>
      <c r="G489" s="94"/>
      <c r="H489" s="94"/>
      <c r="I489" s="94"/>
      <c r="J489" s="94"/>
      <c r="K489" s="94"/>
      <c r="L489" s="94"/>
      <c r="M489" s="94"/>
      <c r="N489" s="95"/>
      <c r="O489" s="95"/>
    </row>
    <row r="490" spans="1:15" ht="12.75" hidden="1">
      <c r="A490" s="98"/>
      <c r="B490" s="99"/>
      <c r="C490" s="101"/>
      <c r="D490" s="95"/>
      <c r="E490" s="95"/>
      <c r="F490" s="95"/>
      <c r="G490" s="94"/>
      <c r="H490" s="94"/>
      <c r="I490" s="94"/>
      <c r="J490" s="94"/>
      <c r="K490" s="94"/>
      <c r="L490" s="94"/>
      <c r="M490" s="94"/>
      <c r="N490" s="95"/>
      <c r="O490" s="95"/>
    </row>
    <row r="491" spans="1:15" ht="12.75" hidden="1">
      <c r="A491" s="98"/>
      <c r="B491" s="99"/>
      <c r="C491" s="101"/>
      <c r="D491" s="95"/>
      <c r="E491" s="95"/>
      <c r="F491" s="95"/>
      <c r="G491" s="94"/>
      <c r="H491" s="94"/>
      <c r="I491" s="94"/>
      <c r="J491" s="94"/>
      <c r="K491" s="94"/>
      <c r="L491" s="94"/>
      <c r="M491" s="94"/>
      <c r="N491" s="95"/>
      <c r="O491" s="95"/>
    </row>
    <row r="492" spans="1:15" ht="12.75" hidden="1">
      <c r="A492" s="98"/>
      <c r="B492" s="99"/>
      <c r="C492" s="101"/>
      <c r="D492" s="95"/>
      <c r="E492" s="95"/>
      <c r="F492" s="95"/>
      <c r="G492" s="94"/>
      <c r="H492" s="94"/>
      <c r="I492" s="94"/>
      <c r="J492" s="94"/>
      <c r="K492" s="94"/>
      <c r="L492" s="94"/>
      <c r="M492" s="94"/>
      <c r="N492" s="95"/>
      <c r="O492" s="95"/>
    </row>
    <row r="493" spans="1:15" ht="12.75" hidden="1">
      <c r="A493" s="98"/>
      <c r="B493" s="99"/>
      <c r="C493" s="101"/>
      <c r="D493" s="95"/>
      <c r="E493" s="95"/>
      <c r="F493" s="95"/>
      <c r="G493" s="94"/>
      <c r="H493" s="94"/>
      <c r="I493" s="94"/>
      <c r="J493" s="94"/>
      <c r="K493" s="94"/>
      <c r="L493" s="94"/>
      <c r="M493" s="94"/>
      <c r="N493" s="95"/>
      <c r="O493" s="95"/>
    </row>
    <row r="494" spans="1:15" ht="12.75" hidden="1">
      <c r="A494" s="98"/>
      <c r="B494" s="99"/>
      <c r="C494" s="101"/>
      <c r="D494" s="95"/>
      <c r="E494" s="95"/>
      <c r="F494" s="95"/>
      <c r="G494" s="94"/>
      <c r="H494" s="94"/>
      <c r="I494" s="94"/>
      <c r="J494" s="94"/>
      <c r="K494" s="94"/>
      <c r="L494" s="94"/>
      <c r="M494" s="94"/>
      <c r="N494" s="95"/>
      <c r="O494" s="95"/>
    </row>
    <row r="495" spans="1:15" ht="12.75" hidden="1">
      <c r="A495" s="98"/>
      <c r="B495" s="99"/>
      <c r="C495" s="101"/>
      <c r="D495" s="95"/>
      <c r="E495" s="95"/>
      <c r="F495" s="95"/>
      <c r="G495" s="94"/>
      <c r="H495" s="94"/>
      <c r="I495" s="94"/>
      <c r="J495" s="94"/>
      <c r="K495" s="94"/>
      <c r="L495" s="94"/>
      <c r="M495" s="94"/>
      <c r="N495" s="95"/>
      <c r="O495" s="95"/>
    </row>
    <row r="496" spans="1:15" ht="12.75" hidden="1">
      <c r="A496" s="98"/>
      <c r="B496" s="99"/>
      <c r="C496" s="101"/>
      <c r="D496" s="95"/>
      <c r="E496" s="95"/>
      <c r="F496" s="95"/>
      <c r="G496" s="94"/>
      <c r="H496" s="94"/>
      <c r="I496" s="94"/>
      <c r="J496" s="94"/>
      <c r="K496" s="94"/>
      <c r="L496" s="94"/>
      <c r="M496" s="94"/>
      <c r="N496" s="95"/>
      <c r="O496" s="95"/>
    </row>
    <row r="497" spans="1:15" ht="12.75" hidden="1">
      <c r="A497" s="98"/>
      <c r="B497" s="99"/>
      <c r="C497" s="101"/>
      <c r="D497" s="95"/>
      <c r="E497" s="95"/>
      <c r="F497" s="95"/>
      <c r="G497" s="94"/>
      <c r="H497" s="94"/>
      <c r="I497" s="94"/>
      <c r="J497" s="94"/>
      <c r="K497" s="94"/>
      <c r="L497" s="94"/>
      <c r="M497" s="94"/>
      <c r="N497" s="95"/>
      <c r="O497" s="95"/>
    </row>
    <row r="498" spans="1:15" ht="12.75" hidden="1">
      <c r="A498" s="98"/>
      <c r="B498" s="99"/>
      <c r="C498" s="101"/>
      <c r="D498" s="95"/>
      <c r="E498" s="95"/>
      <c r="F498" s="95"/>
      <c r="G498" s="94"/>
      <c r="H498" s="94"/>
      <c r="I498" s="94"/>
      <c r="J498" s="94"/>
      <c r="K498" s="94"/>
      <c r="L498" s="94"/>
      <c r="M498" s="94"/>
      <c r="N498" s="95"/>
      <c r="O498" s="95"/>
    </row>
    <row r="499" spans="1:15" ht="12.75" hidden="1">
      <c r="A499" s="98"/>
      <c r="B499" s="99"/>
      <c r="C499" s="101"/>
      <c r="D499" s="95"/>
      <c r="E499" s="95"/>
      <c r="F499" s="95"/>
      <c r="G499" s="94"/>
      <c r="H499" s="94"/>
      <c r="I499" s="94"/>
      <c r="J499" s="94"/>
      <c r="K499" s="94"/>
      <c r="L499" s="94"/>
      <c r="M499" s="94"/>
      <c r="N499" s="95"/>
      <c r="O499" s="95"/>
    </row>
    <row r="500" spans="1:15" ht="12.75" hidden="1">
      <c r="A500" s="98"/>
      <c r="B500" s="99"/>
      <c r="C500" s="101"/>
      <c r="D500" s="95"/>
      <c r="E500" s="95"/>
      <c r="F500" s="95"/>
      <c r="G500" s="94"/>
      <c r="H500" s="94"/>
      <c r="I500" s="94"/>
      <c r="J500" s="94"/>
      <c r="K500" s="94"/>
      <c r="L500" s="94"/>
      <c r="M500" s="94"/>
      <c r="N500" s="95"/>
      <c r="O500" s="95"/>
    </row>
    <row r="501" spans="1:15" ht="12.75" hidden="1">
      <c r="A501" s="98"/>
      <c r="B501" s="99"/>
      <c r="C501" s="101"/>
      <c r="D501" s="95"/>
      <c r="E501" s="95"/>
      <c r="F501" s="95"/>
      <c r="G501" s="94"/>
      <c r="H501" s="94"/>
      <c r="I501" s="94"/>
      <c r="J501" s="94"/>
      <c r="K501" s="94"/>
      <c r="L501" s="94"/>
      <c r="M501" s="94"/>
      <c r="N501" s="95"/>
      <c r="O501" s="95"/>
    </row>
    <row r="502" spans="1:15" ht="12.75" hidden="1">
      <c r="A502" s="98"/>
      <c r="B502" s="99"/>
      <c r="C502" s="101"/>
      <c r="D502" s="95"/>
      <c r="E502" s="95"/>
      <c r="F502" s="95"/>
      <c r="G502" s="94"/>
      <c r="H502" s="94"/>
      <c r="I502" s="94"/>
      <c r="J502" s="94"/>
      <c r="K502" s="94"/>
      <c r="L502" s="94"/>
      <c r="M502" s="94"/>
      <c r="N502" s="95"/>
      <c r="O502" s="95"/>
    </row>
    <row r="503" spans="1:15" ht="12.75" hidden="1">
      <c r="A503" s="98"/>
      <c r="B503" s="99"/>
      <c r="C503" s="101"/>
      <c r="D503" s="95"/>
      <c r="E503" s="95"/>
      <c r="F503" s="95"/>
      <c r="G503" s="94"/>
      <c r="H503" s="94"/>
      <c r="I503" s="94"/>
      <c r="J503" s="94"/>
      <c r="K503" s="94"/>
      <c r="L503" s="94"/>
      <c r="M503" s="94"/>
      <c r="N503" s="95"/>
      <c r="O503" s="95"/>
    </row>
    <row r="504" spans="1:15" ht="12.75" hidden="1">
      <c r="A504" s="98"/>
      <c r="B504" s="99"/>
      <c r="C504" s="101"/>
      <c r="D504" s="95"/>
      <c r="E504" s="95"/>
      <c r="F504" s="95"/>
      <c r="G504" s="94"/>
      <c r="H504" s="94"/>
      <c r="I504" s="94"/>
      <c r="J504" s="94"/>
      <c r="K504" s="94"/>
      <c r="L504" s="94"/>
      <c r="M504" s="94"/>
      <c r="N504" s="95"/>
      <c r="O504" s="95"/>
    </row>
    <row r="505" spans="1:15" ht="12.75" hidden="1">
      <c r="A505" s="98"/>
      <c r="B505" s="99"/>
      <c r="C505" s="101"/>
      <c r="D505" s="95"/>
      <c r="E505" s="95"/>
      <c r="F505" s="95"/>
      <c r="G505" s="94"/>
      <c r="H505" s="94"/>
      <c r="I505" s="94"/>
      <c r="J505" s="94"/>
      <c r="K505" s="94"/>
      <c r="L505" s="94"/>
      <c r="M505" s="94"/>
      <c r="N505" s="95"/>
      <c r="O505" s="95"/>
    </row>
    <row r="506" spans="1:15" ht="12.75" hidden="1">
      <c r="A506" s="98"/>
      <c r="B506" s="99"/>
      <c r="C506" s="101"/>
      <c r="D506" s="95"/>
      <c r="E506" s="95"/>
      <c r="F506" s="95"/>
      <c r="G506" s="94"/>
      <c r="H506" s="94"/>
      <c r="I506" s="94"/>
      <c r="J506" s="94"/>
      <c r="K506" s="94"/>
      <c r="L506" s="94"/>
      <c r="M506" s="94"/>
      <c r="N506" s="95"/>
      <c r="O506" s="95"/>
    </row>
    <row r="507" spans="1:15" ht="12.75" hidden="1">
      <c r="A507" s="98"/>
      <c r="B507" s="99"/>
      <c r="C507" s="101"/>
      <c r="D507" s="95"/>
      <c r="E507" s="95"/>
      <c r="F507" s="95"/>
      <c r="G507" s="94"/>
      <c r="H507" s="94"/>
      <c r="I507" s="94"/>
      <c r="J507" s="94"/>
      <c r="K507" s="94"/>
      <c r="L507" s="94"/>
      <c r="M507" s="94"/>
      <c r="N507" s="95"/>
      <c r="O507" s="95"/>
    </row>
    <row r="508" spans="1:15" ht="12.75" hidden="1">
      <c r="A508" s="98"/>
      <c r="B508" s="99"/>
      <c r="C508" s="101"/>
      <c r="D508" s="95"/>
      <c r="E508" s="95"/>
      <c r="F508" s="95"/>
      <c r="G508" s="94"/>
      <c r="H508" s="94"/>
      <c r="I508" s="94"/>
      <c r="J508" s="94"/>
      <c r="K508" s="94"/>
      <c r="L508" s="94"/>
      <c r="M508" s="94"/>
      <c r="N508" s="95"/>
      <c r="O508" s="95"/>
    </row>
    <row r="509" spans="1:15" ht="12.75" hidden="1">
      <c r="A509" s="98"/>
      <c r="B509" s="99"/>
      <c r="C509" s="101"/>
      <c r="D509" s="95"/>
      <c r="E509" s="95"/>
      <c r="F509" s="95"/>
      <c r="G509" s="94"/>
      <c r="H509" s="94"/>
      <c r="I509" s="94"/>
      <c r="J509" s="94"/>
      <c r="K509" s="94"/>
      <c r="L509" s="94"/>
      <c r="M509" s="94"/>
      <c r="N509" s="95"/>
      <c r="O509" s="95"/>
    </row>
    <row r="510" spans="1:15" ht="12.75" hidden="1">
      <c r="A510" s="98"/>
      <c r="B510" s="99"/>
      <c r="C510" s="101"/>
      <c r="D510" s="95"/>
      <c r="E510" s="95"/>
      <c r="F510" s="95"/>
      <c r="G510" s="94"/>
      <c r="H510" s="94"/>
      <c r="I510" s="94"/>
      <c r="J510" s="94"/>
      <c r="K510" s="94"/>
      <c r="L510" s="94"/>
      <c r="M510" s="94"/>
      <c r="N510" s="95"/>
      <c r="O510" s="95"/>
    </row>
    <row r="511" spans="1:15" ht="12.75" hidden="1">
      <c r="A511" s="98"/>
      <c r="B511" s="99"/>
      <c r="C511" s="101"/>
      <c r="D511" s="95"/>
      <c r="E511" s="95"/>
      <c r="F511" s="95"/>
      <c r="G511" s="94"/>
      <c r="H511" s="94"/>
      <c r="I511" s="94"/>
      <c r="J511" s="94"/>
      <c r="K511" s="94"/>
      <c r="L511" s="94"/>
      <c r="M511" s="94"/>
      <c r="N511" s="95"/>
      <c r="O511" s="95"/>
    </row>
    <row r="512" spans="1:15" ht="12.75" hidden="1">
      <c r="A512" s="98"/>
      <c r="B512" s="99"/>
      <c r="C512" s="101"/>
      <c r="D512" s="95"/>
      <c r="E512" s="95"/>
      <c r="F512" s="95"/>
      <c r="G512" s="94"/>
      <c r="H512" s="94"/>
      <c r="I512" s="94"/>
      <c r="J512" s="94"/>
      <c r="K512" s="94"/>
      <c r="L512" s="94"/>
      <c r="M512" s="94"/>
      <c r="N512" s="95"/>
      <c r="O512" s="95"/>
    </row>
    <row r="513" spans="1:15" ht="12.75" hidden="1">
      <c r="A513" s="98"/>
      <c r="B513" s="99"/>
      <c r="C513" s="101"/>
      <c r="D513" s="95"/>
      <c r="E513" s="95"/>
      <c r="F513" s="95"/>
      <c r="G513" s="94"/>
      <c r="H513" s="94"/>
      <c r="I513" s="94"/>
      <c r="J513" s="94"/>
      <c r="K513" s="94"/>
      <c r="L513" s="94"/>
      <c r="M513" s="94"/>
      <c r="N513" s="95"/>
      <c r="O513" s="95"/>
    </row>
    <row r="514" spans="1:15" ht="12.75" hidden="1">
      <c r="A514" s="98"/>
      <c r="B514" s="99"/>
      <c r="C514" s="101"/>
      <c r="D514" s="95"/>
      <c r="E514" s="95"/>
      <c r="F514" s="95"/>
      <c r="G514" s="94"/>
      <c r="H514" s="94"/>
      <c r="I514" s="94"/>
      <c r="J514" s="94"/>
      <c r="K514" s="94"/>
      <c r="L514" s="94"/>
      <c r="M514" s="94"/>
      <c r="N514" s="95"/>
      <c r="O514" s="95"/>
    </row>
    <row r="515" spans="1:15" ht="12.75" hidden="1">
      <c r="A515" s="98"/>
      <c r="B515" s="99"/>
      <c r="C515" s="101"/>
      <c r="D515" s="95"/>
      <c r="E515" s="95"/>
      <c r="F515" s="95"/>
      <c r="G515" s="94"/>
      <c r="H515" s="94"/>
      <c r="I515" s="94"/>
      <c r="J515" s="94"/>
      <c r="K515" s="94"/>
      <c r="L515" s="94"/>
      <c r="M515" s="94"/>
      <c r="N515" s="95"/>
      <c r="O515" s="95"/>
    </row>
    <row r="516" spans="1:15" ht="12.75" hidden="1">
      <c r="A516" s="98"/>
      <c r="B516" s="99"/>
      <c r="C516" s="101"/>
      <c r="D516" s="95"/>
      <c r="E516" s="95"/>
      <c r="F516" s="95"/>
      <c r="G516" s="94"/>
      <c r="H516" s="94"/>
      <c r="I516" s="94"/>
      <c r="J516" s="94"/>
      <c r="K516" s="94"/>
      <c r="L516" s="94"/>
      <c r="M516" s="94"/>
      <c r="N516" s="95"/>
      <c r="O516" s="95"/>
    </row>
    <row r="517" spans="1:15" ht="12.75" hidden="1">
      <c r="A517" s="98"/>
      <c r="B517" s="99"/>
      <c r="C517" s="101"/>
      <c r="D517" s="95"/>
      <c r="E517" s="95"/>
      <c r="F517" s="95"/>
      <c r="G517" s="94"/>
      <c r="H517" s="94"/>
      <c r="I517" s="94"/>
      <c r="J517" s="94"/>
      <c r="K517" s="94"/>
      <c r="L517" s="94"/>
      <c r="M517" s="94"/>
      <c r="N517" s="95"/>
      <c r="O517" s="95"/>
    </row>
    <row r="518" spans="1:15" ht="12.75" hidden="1">
      <c r="A518" s="98"/>
      <c r="B518" s="99"/>
      <c r="C518" s="101"/>
      <c r="D518" s="95"/>
      <c r="E518" s="95"/>
      <c r="F518" s="95"/>
      <c r="G518" s="94"/>
      <c r="H518" s="94"/>
      <c r="I518" s="94"/>
      <c r="J518" s="94"/>
      <c r="K518" s="94"/>
      <c r="L518" s="94"/>
      <c r="M518" s="94"/>
      <c r="N518" s="95"/>
      <c r="O518" s="95"/>
    </row>
    <row r="519" spans="1:15" ht="12.75" hidden="1">
      <c r="A519" s="98"/>
      <c r="B519" s="99"/>
      <c r="C519" s="101"/>
      <c r="D519" s="95"/>
      <c r="E519" s="95"/>
      <c r="F519" s="95"/>
      <c r="G519" s="94"/>
      <c r="H519" s="94"/>
      <c r="I519" s="94"/>
      <c r="J519" s="94"/>
      <c r="K519" s="94"/>
      <c r="L519" s="94"/>
      <c r="M519" s="94"/>
      <c r="N519" s="95"/>
      <c r="O519" s="95"/>
    </row>
    <row r="520" spans="1:15" ht="12.75" hidden="1">
      <c r="A520" s="98"/>
      <c r="B520" s="99"/>
      <c r="C520" s="101"/>
      <c r="D520" s="95"/>
      <c r="E520" s="95"/>
      <c r="F520" s="95"/>
      <c r="G520" s="94"/>
      <c r="H520" s="94"/>
      <c r="I520" s="94"/>
      <c r="J520" s="94"/>
      <c r="K520" s="94"/>
      <c r="L520" s="94"/>
      <c r="M520" s="94"/>
      <c r="N520" s="95"/>
      <c r="O520" s="95"/>
    </row>
    <row r="521" spans="1:15" ht="12.75" hidden="1">
      <c r="A521" s="98"/>
      <c r="B521" s="99"/>
      <c r="C521" s="101"/>
      <c r="D521" s="95"/>
      <c r="E521" s="95"/>
      <c r="F521" s="95"/>
      <c r="G521" s="94"/>
      <c r="H521" s="94"/>
      <c r="I521" s="94"/>
      <c r="J521" s="94"/>
      <c r="K521" s="94"/>
      <c r="L521" s="94"/>
      <c r="M521" s="94"/>
      <c r="N521" s="95"/>
      <c r="O521" s="95"/>
    </row>
    <row r="522" spans="1:15" ht="12.75" hidden="1">
      <c r="A522" s="98"/>
      <c r="B522" s="99"/>
      <c r="C522" s="101"/>
      <c r="D522" s="95"/>
      <c r="E522" s="95"/>
      <c r="F522" s="95"/>
      <c r="G522" s="94"/>
      <c r="H522" s="94"/>
      <c r="I522" s="94"/>
      <c r="J522" s="94"/>
      <c r="K522" s="94"/>
      <c r="L522" s="94"/>
      <c r="M522" s="94"/>
      <c r="N522" s="95"/>
      <c r="O522" s="95"/>
    </row>
    <row r="523" spans="1:15" ht="12.75" hidden="1">
      <c r="A523" s="98"/>
      <c r="B523" s="99"/>
      <c r="C523" s="101"/>
      <c r="D523" s="95"/>
      <c r="E523" s="95"/>
      <c r="F523" s="95"/>
      <c r="G523" s="94"/>
      <c r="H523" s="94"/>
      <c r="I523" s="94"/>
      <c r="J523" s="94"/>
      <c r="K523" s="94"/>
      <c r="L523" s="94"/>
      <c r="M523" s="94"/>
      <c r="N523" s="95"/>
      <c r="O523" s="95"/>
    </row>
    <row r="524" spans="1:15" ht="12.75" hidden="1">
      <c r="A524" s="98"/>
      <c r="B524" s="99"/>
      <c r="C524" s="101"/>
      <c r="D524" s="95"/>
      <c r="E524" s="95"/>
      <c r="F524" s="95"/>
      <c r="G524" s="94"/>
      <c r="H524" s="94"/>
      <c r="I524" s="94"/>
      <c r="J524" s="94"/>
      <c r="K524" s="94"/>
      <c r="L524" s="94"/>
      <c r="M524" s="94"/>
      <c r="N524" s="95"/>
      <c r="O524" s="95"/>
    </row>
    <row r="525" spans="1:15" ht="12.75" hidden="1">
      <c r="A525" s="98"/>
      <c r="B525" s="99"/>
      <c r="C525" s="101"/>
      <c r="D525" s="95"/>
      <c r="E525" s="95"/>
      <c r="F525" s="95"/>
      <c r="G525" s="94"/>
      <c r="H525" s="94"/>
      <c r="I525" s="94"/>
      <c r="J525" s="94"/>
      <c r="K525" s="94"/>
      <c r="L525" s="94"/>
      <c r="M525" s="94"/>
      <c r="N525" s="95"/>
      <c r="O525" s="95"/>
    </row>
    <row r="526" spans="1:15" ht="12.75" hidden="1">
      <c r="A526" s="98"/>
      <c r="B526" s="99"/>
      <c r="C526" s="101"/>
      <c r="D526" s="95"/>
      <c r="E526" s="95"/>
      <c r="F526" s="95"/>
      <c r="G526" s="94"/>
      <c r="H526" s="94"/>
      <c r="I526" s="94"/>
      <c r="J526" s="94"/>
      <c r="K526" s="94"/>
      <c r="L526" s="94"/>
      <c r="M526" s="94"/>
      <c r="N526" s="95"/>
      <c r="O526" s="95"/>
    </row>
    <row r="527" spans="1:15" ht="12.75" hidden="1">
      <c r="A527" s="98"/>
      <c r="B527" s="99"/>
      <c r="C527" s="101"/>
      <c r="D527" s="95"/>
      <c r="E527" s="95"/>
      <c r="F527" s="95"/>
      <c r="G527" s="94"/>
      <c r="H527" s="94"/>
      <c r="I527" s="94"/>
      <c r="J527" s="94"/>
      <c r="K527" s="94"/>
      <c r="L527" s="94"/>
      <c r="M527" s="94"/>
      <c r="N527" s="95"/>
      <c r="O527" s="95"/>
    </row>
    <row r="528" spans="1:15" ht="12.75" hidden="1">
      <c r="A528" s="98"/>
      <c r="B528" s="99"/>
      <c r="C528" s="101"/>
      <c r="D528" s="95"/>
      <c r="E528" s="95"/>
      <c r="F528" s="95"/>
      <c r="G528" s="94"/>
      <c r="H528" s="94"/>
      <c r="I528" s="94"/>
      <c r="J528" s="94"/>
      <c r="K528" s="94"/>
      <c r="L528" s="94"/>
      <c r="M528" s="94"/>
      <c r="N528" s="95"/>
      <c r="O528" s="95"/>
    </row>
    <row r="529" spans="1:15" ht="12.75" hidden="1">
      <c r="A529" s="98"/>
      <c r="B529" s="99"/>
      <c r="C529" s="101"/>
      <c r="D529" s="95"/>
      <c r="E529" s="95"/>
      <c r="F529" s="95"/>
      <c r="G529" s="94"/>
      <c r="H529" s="94"/>
      <c r="I529" s="94"/>
      <c r="J529" s="94"/>
      <c r="K529" s="94"/>
      <c r="L529" s="94"/>
      <c r="M529" s="94"/>
      <c r="N529" s="95"/>
      <c r="O529" s="95"/>
    </row>
    <row r="530" spans="1:15" ht="12.75" hidden="1">
      <c r="A530" s="98"/>
      <c r="B530" s="99"/>
      <c r="C530" s="101"/>
      <c r="D530" s="95"/>
      <c r="E530" s="95"/>
      <c r="F530" s="95"/>
      <c r="G530" s="94"/>
      <c r="H530" s="94"/>
      <c r="I530" s="94"/>
      <c r="J530" s="94"/>
      <c r="K530" s="94"/>
      <c r="L530" s="94"/>
      <c r="M530" s="94"/>
      <c r="N530" s="95"/>
      <c r="O530" s="95"/>
    </row>
    <row r="531" spans="1:15" ht="12.75" hidden="1">
      <c r="A531" s="98"/>
      <c r="B531" s="99"/>
      <c r="C531" s="101"/>
      <c r="D531" s="95"/>
      <c r="E531" s="95"/>
      <c r="F531" s="95"/>
      <c r="G531" s="94"/>
      <c r="H531" s="94"/>
      <c r="I531" s="94"/>
      <c r="J531" s="94"/>
      <c r="K531" s="94"/>
      <c r="L531" s="94"/>
      <c r="M531" s="94"/>
      <c r="N531" s="95"/>
      <c r="O531" s="95"/>
    </row>
    <row r="532" spans="1:15" ht="12.75" hidden="1">
      <c r="A532" s="98"/>
      <c r="B532" s="99"/>
      <c r="C532" s="101"/>
      <c r="D532" s="95"/>
      <c r="E532" s="95"/>
      <c r="F532" s="95"/>
      <c r="G532" s="94"/>
      <c r="H532" s="94"/>
      <c r="I532" s="94"/>
      <c r="J532" s="94"/>
      <c r="K532" s="94"/>
      <c r="L532" s="94"/>
      <c r="M532" s="94"/>
      <c r="N532" s="95"/>
      <c r="O532" s="95"/>
    </row>
    <row r="533" spans="1:15" ht="12.75" hidden="1">
      <c r="A533" s="98"/>
      <c r="B533" s="99"/>
      <c r="C533" s="101"/>
      <c r="D533" s="95"/>
      <c r="E533" s="95"/>
      <c r="F533" s="95"/>
      <c r="G533" s="94"/>
      <c r="H533" s="94"/>
      <c r="I533" s="94"/>
      <c r="J533" s="94"/>
      <c r="K533" s="94"/>
      <c r="L533" s="94"/>
      <c r="M533" s="94"/>
      <c r="N533" s="95"/>
      <c r="O533" s="95"/>
    </row>
    <row r="534" spans="1:15" ht="12.75" hidden="1">
      <c r="A534" s="98"/>
      <c r="B534" s="99"/>
      <c r="C534" s="101"/>
      <c r="D534" s="95"/>
      <c r="E534" s="95"/>
      <c r="F534" s="95"/>
      <c r="G534" s="94"/>
      <c r="H534" s="94"/>
      <c r="I534" s="94"/>
      <c r="J534" s="94"/>
      <c r="K534" s="94"/>
      <c r="L534" s="94"/>
      <c r="M534" s="94"/>
      <c r="N534" s="95"/>
      <c r="O534" s="95"/>
    </row>
    <row r="535" spans="1:15" ht="12.75" hidden="1">
      <c r="A535" s="98"/>
      <c r="B535" s="99"/>
      <c r="C535" s="101"/>
      <c r="D535" s="95"/>
      <c r="E535" s="95"/>
      <c r="F535" s="95"/>
      <c r="G535" s="94"/>
      <c r="H535" s="94"/>
      <c r="I535" s="94"/>
      <c r="J535" s="94"/>
      <c r="K535" s="94"/>
      <c r="L535" s="94"/>
      <c r="M535" s="94"/>
      <c r="N535" s="95"/>
      <c r="O535" s="95"/>
    </row>
    <row r="536" spans="1:15" ht="12.75" hidden="1">
      <c r="A536" s="98"/>
      <c r="B536" s="99"/>
      <c r="C536" s="101"/>
      <c r="D536" s="95"/>
      <c r="E536" s="95"/>
      <c r="F536" s="95"/>
      <c r="G536" s="94"/>
      <c r="H536" s="94"/>
      <c r="I536" s="94"/>
      <c r="J536" s="94"/>
      <c r="K536" s="94"/>
      <c r="L536" s="94"/>
      <c r="M536" s="94"/>
      <c r="N536" s="95"/>
      <c r="O536" s="95"/>
    </row>
    <row r="537" spans="1:15" ht="12.75" hidden="1">
      <c r="A537" s="98"/>
      <c r="B537" s="99"/>
      <c r="C537" s="101"/>
      <c r="D537" s="95"/>
      <c r="E537" s="95"/>
      <c r="F537" s="95"/>
      <c r="G537" s="94"/>
      <c r="H537" s="94"/>
      <c r="I537" s="94"/>
      <c r="J537" s="94"/>
      <c r="K537" s="94"/>
      <c r="L537" s="94"/>
      <c r="M537" s="94"/>
      <c r="N537" s="95"/>
      <c r="O537" s="95"/>
    </row>
    <row r="538" spans="1:15" ht="12.75" hidden="1">
      <c r="A538" s="98"/>
      <c r="B538" s="99"/>
      <c r="C538" s="101"/>
      <c r="D538" s="95"/>
      <c r="E538" s="95"/>
      <c r="F538" s="95"/>
      <c r="G538" s="94"/>
      <c r="H538" s="94"/>
      <c r="I538" s="94"/>
      <c r="J538" s="94"/>
      <c r="K538" s="94"/>
      <c r="L538" s="94"/>
      <c r="M538" s="94"/>
      <c r="N538" s="95"/>
      <c r="O538" s="95"/>
    </row>
    <row r="539" spans="1:15" ht="12.75" hidden="1">
      <c r="A539" s="98"/>
      <c r="B539" s="99"/>
      <c r="C539" s="101"/>
      <c r="D539" s="95"/>
      <c r="E539" s="95"/>
      <c r="F539" s="95"/>
      <c r="G539" s="94"/>
      <c r="H539" s="94"/>
      <c r="I539" s="94"/>
      <c r="J539" s="94"/>
      <c r="K539" s="94"/>
      <c r="L539" s="94"/>
      <c r="M539" s="94"/>
      <c r="N539" s="95"/>
      <c r="O539" s="95"/>
    </row>
    <row r="540" spans="1:15" ht="12.75" hidden="1">
      <c r="A540" s="98"/>
      <c r="B540" s="99"/>
      <c r="C540" s="101"/>
      <c r="D540" s="95"/>
      <c r="E540" s="95"/>
      <c r="F540" s="95"/>
      <c r="G540" s="94"/>
      <c r="H540" s="94"/>
      <c r="I540" s="94"/>
      <c r="J540" s="94"/>
      <c r="K540" s="94"/>
      <c r="L540" s="94"/>
      <c r="M540" s="94"/>
      <c r="N540" s="95"/>
      <c r="O540" s="95"/>
    </row>
    <row r="541" spans="1:15" ht="12.75" hidden="1">
      <c r="A541" s="98"/>
      <c r="B541" s="99"/>
      <c r="C541" s="101"/>
      <c r="D541" s="95"/>
      <c r="E541" s="95"/>
      <c r="F541" s="95"/>
      <c r="G541" s="94"/>
      <c r="H541" s="94"/>
      <c r="I541" s="94"/>
      <c r="J541" s="94"/>
      <c r="K541" s="94"/>
      <c r="L541" s="94"/>
      <c r="M541" s="94"/>
      <c r="N541" s="95"/>
      <c r="O541" s="95"/>
    </row>
    <row r="542" spans="1:15" ht="12.75" hidden="1">
      <c r="A542" s="98"/>
      <c r="B542" s="99"/>
      <c r="C542" s="101"/>
      <c r="D542" s="95"/>
      <c r="E542" s="95"/>
      <c r="F542" s="95"/>
      <c r="G542" s="94"/>
      <c r="H542" s="94"/>
      <c r="I542" s="94"/>
      <c r="J542" s="94"/>
      <c r="K542" s="94"/>
      <c r="L542" s="94"/>
      <c r="M542" s="94"/>
      <c r="N542" s="95"/>
      <c r="O542" s="95"/>
    </row>
    <row r="543" spans="1:15" ht="12.75" hidden="1">
      <c r="A543" s="98"/>
      <c r="B543" s="99"/>
      <c r="C543" s="101"/>
      <c r="D543" s="95"/>
      <c r="E543" s="95"/>
      <c r="F543" s="95"/>
      <c r="G543" s="94"/>
      <c r="H543" s="94"/>
      <c r="I543" s="94"/>
      <c r="J543" s="94"/>
      <c r="K543" s="94"/>
      <c r="L543" s="94"/>
      <c r="M543" s="94"/>
      <c r="N543" s="95"/>
      <c r="O543" s="95"/>
    </row>
    <row r="544" spans="1:15" ht="12.75" hidden="1">
      <c r="A544" s="98"/>
      <c r="B544" s="99"/>
      <c r="C544" s="101"/>
      <c r="D544" s="95"/>
      <c r="E544" s="95"/>
      <c r="F544" s="95"/>
      <c r="G544" s="94"/>
      <c r="H544" s="94"/>
      <c r="I544" s="94"/>
      <c r="J544" s="94"/>
      <c r="K544" s="94"/>
      <c r="L544" s="94"/>
      <c r="M544" s="94"/>
      <c r="N544" s="95"/>
      <c r="O544" s="95"/>
    </row>
    <row r="545" spans="1:15" ht="12.75" hidden="1">
      <c r="A545" s="98"/>
      <c r="B545" s="99"/>
      <c r="C545" s="101"/>
      <c r="D545" s="95"/>
      <c r="E545" s="95"/>
      <c r="F545" s="95"/>
      <c r="G545" s="94"/>
      <c r="H545" s="94"/>
      <c r="I545" s="94"/>
      <c r="J545" s="94"/>
      <c r="K545" s="94"/>
      <c r="L545" s="94"/>
      <c r="M545" s="94"/>
      <c r="N545" s="95"/>
      <c r="O545" s="95"/>
    </row>
    <row r="546" spans="1:15" ht="12.75" hidden="1">
      <c r="A546" s="98"/>
      <c r="B546" s="99"/>
      <c r="C546" s="101"/>
      <c r="D546" s="95"/>
      <c r="E546" s="95"/>
      <c r="F546" s="95"/>
      <c r="G546" s="94"/>
      <c r="H546" s="94"/>
      <c r="I546" s="94"/>
      <c r="J546" s="94"/>
      <c r="K546" s="94"/>
      <c r="L546" s="94"/>
      <c r="M546" s="94"/>
      <c r="N546" s="95"/>
      <c r="O546" s="95"/>
    </row>
    <row r="547" spans="1:15" ht="12.75" hidden="1">
      <c r="A547" s="98"/>
      <c r="B547" s="99"/>
      <c r="C547" s="101"/>
      <c r="D547" s="95"/>
      <c r="E547" s="95"/>
      <c r="F547" s="95"/>
      <c r="G547" s="94"/>
      <c r="H547" s="94"/>
      <c r="I547" s="94"/>
      <c r="J547" s="94"/>
      <c r="K547" s="94"/>
      <c r="L547" s="94"/>
      <c r="M547" s="94"/>
      <c r="N547" s="95"/>
      <c r="O547" s="95"/>
    </row>
    <row r="548" spans="1:15" ht="12.75" hidden="1">
      <c r="A548" s="98"/>
      <c r="B548" s="99"/>
      <c r="C548" s="101"/>
      <c r="D548" s="95"/>
      <c r="E548" s="95"/>
      <c r="F548" s="95"/>
      <c r="G548" s="94"/>
      <c r="H548" s="94"/>
      <c r="I548" s="94"/>
      <c r="J548" s="94"/>
      <c r="K548" s="94"/>
      <c r="L548" s="94"/>
      <c r="M548" s="94"/>
      <c r="N548" s="95"/>
      <c r="O548" s="95"/>
    </row>
    <row r="549" spans="1:15" ht="12.75" hidden="1">
      <c r="A549" s="98"/>
      <c r="B549" s="99"/>
      <c r="C549" s="101"/>
      <c r="D549" s="95"/>
      <c r="E549" s="95"/>
      <c r="F549" s="95"/>
      <c r="G549" s="94"/>
      <c r="H549" s="94"/>
      <c r="I549" s="94"/>
      <c r="J549" s="94"/>
      <c r="K549" s="94"/>
      <c r="L549" s="94"/>
      <c r="M549" s="94"/>
      <c r="N549" s="95"/>
      <c r="O549" s="95"/>
    </row>
    <row r="550" spans="1:15" ht="12.75" hidden="1">
      <c r="A550" s="98"/>
      <c r="B550" s="99"/>
      <c r="C550" s="101"/>
      <c r="D550" s="95"/>
      <c r="E550" s="95"/>
      <c r="F550" s="95"/>
      <c r="G550" s="94"/>
      <c r="H550" s="94"/>
      <c r="I550" s="94"/>
      <c r="J550" s="94"/>
      <c r="K550" s="94"/>
      <c r="L550" s="94"/>
      <c r="M550" s="94"/>
      <c r="N550" s="95"/>
      <c r="O550" s="95"/>
    </row>
    <row r="551" spans="1:15" ht="12.75" hidden="1">
      <c r="A551" s="98"/>
      <c r="B551" s="99"/>
      <c r="C551" s="101"/>
      <c r="D551" s="95"/>
      <c r="E551" s="95"/>
      <c r="F551" s="95"/>
      <c r="G551" s="94"/>
      <c r="H551" s="94"/>
      <c r="I551" s="94"/>
      <c r="J551" s="94"/>
      <c r="K551" s="94"/>
      <c r="L551" s="94"/>
      <c r="M551" s="94"/>
      <c r="N551" s="95"/>
      <c r="O551" s="95"/>
    </row>
    <row r="552" spans="1:15" ht="12.75" hidden="1">
      <c r="A552" s="98"/>
      <c r="B552" s="99"/>
      <c r="C552" s="101"/>
      <c r="D552" s="95"/>
      <c r="E552" s="95"/>
      <c r="F552" s="95"/>
      <c r="G552" s="94"/>
      <c r="H552" s="94"/>
      <c r="I552" s="94"/>
      <c r="J552" s="94"/>
      <c r="K552" s="94"/>
      <c r="L552" s="94"/>
      <c r="M552" s="94"/>
      <c r="N552" s="95"/>
      <c r="O552" s="95"/>
    </row>
    <row r="553" spans="1:15" ht="12.75" hidden="1">
      <c r="A553" s="98"/>
      <c r="B553" s="99"/>
      <c r="C553" s="101"/>
      <c r="D553" s="95"/>
      <c r="E553" s="95"/>
      <c r="F553" s="95"/>
      <c r="G553" s="94"/>
      <c r="H553" s="94"/>
      <c r="I553" s="94"/>
      <c r="J553" s="94"/>
      <c r="K553" s="94"/>
      <c r="L553" s="94"/>
      <c r="M553" s="94"/>
      <c r="N553" s="95"/>
      <c r="O553" s="95"/>
    </row>
    <row r="554" spans="1:15" ht="12.75" hidden="1">
      <c r="A554" s="98"/>
      <c r="B554" s="99"/>
      <c r="C554" s="101"/>
      <c r="D554" s="95"/>
      <c r="E554" s="95"/>
      <c r="F554" s="95"/>
      <c r="G554" s="94"/>
      <c r="H554" s="94"/>
      <c r="I554" s="94"/>
      <c r="J554" s="94"/>
      <c r="K554" s="94"/>
      <c r="L554" s="94"/>
      <c r="M554" s="94"/>
      <c r="N554" s="95"/>
      <c r="O554" s="95"/>
    </row>
    <row r="555" spans="1:15" ht="12.75" hidden="1">
      <c r="A555" s="98"/>
      <c r="B555" s="99"/>
      <c r="C555" s="101"/>
      <c r="D555" s="95"/>
      <c r="E555" s="95"/>
      <c r="F555" s="95"/>
      <c r="G555" s="94"/>
      <c r="H555" s="94"/>
      <c r="I555" s="94"/>
      <c r="J555" s="94"/>
      <c r="K555" s="94"/>
      <c r="L555" s="94"/>
      <c r="M555" s="94"/>
      <c r="N555" s="95"/>
      <c r="O555" s="95"/>
    </row>
    <row r="556" spans="1:15" ht="12.75" hidden="1">
      <c r="A556" s="98"/>
      <c r="B556" s="99"/>
      <c r="C556" s="101"/>
      <c r="D556" s="95"/>
      <c r="E556" s="95"/>
      <c r="F556" s="95"/>
      <c r="G556" s="94"/>
      <c r="H556" s="94"/>
      <c r="I556" s="94"/>
      <c r="J556" s="94"/>
      <c r="K556" s="94"/>
      <c r="L556" s="94"/>
      <c r="M556" s="94"/>
      <c r="N556" s="95"/>
      <c r="O556" s="95"/>
    </row>
    <row r="557" spans="1:15" ht="12.75" hidden="1">
      <c r="A557" s="98"/>
      <c r="B557" s="99"/>
      <c r="C557" s="101"/>
      <c r="D557" s="95"/>
      <c r="E557" s="95"/>
      <c r="F557" s="95"/>
      <c r="G557" s="94"/>
      <c r="H557" s="94"/>
      <c r="I557" s="94"/>
      <c r="J557" s="94"/>
      <c r="K557" s="94"/>
      <c r="L557" s="94"/>
      <c r="M557" s="94"/>
      <c r="N557" s="95"/>
      <c r="O557" s="95"/>
    </row>
    <row r="558" spans="1:15" ht="12.75" hidden="1">
      <c r="A558" s="98"/>
      <c r="B558" s="99"/>
      <c r="C558" s="101"/>
      <c r="D558" s="95"/>
      <c r="E558" s="95"/>
      <c r="F558" s="95"/>
      <c r="G558" s="94"/>
      <c r="H558" s="94"/>
      <c r="I558" s="94"/>
      <c r="J558" s="94"/>
      <c r="K558" s="94"/>
      <c r="L558" s="94"/>
      <c r="M558" s="94"/>
      <c r="N558" s="95"/>
      <c r="O558" s="95"/>
    </row>
    <row r="559" spans="1:15" ht="12.75" hidden="1">
      <c r="A559" s="98"/>
      <c r="B559" s="99"/>
      <c r="C559" s="101"/>
      <c r="D559" s="95"/>
      <c r="E559" s="95"/>
      <c r="F559" s="95"/>
      <c r="G559" s="94"/>
      <c r="H559" s="94"/>
      <c r="I559" s="94"/>
      <c r="J559" s="94"/>
      <c r="K559" s="94"/>
      <c r="L559" s="94"/>
      <c r="M559" s="94"/>
      <c r="N559" s="95"/>
      <c r="O559" s="95"/>
    </row>
    <row r="560" spans="1:15" ht="12.75" hidden="1">
      <c r="A560" s="98"/>
      <c r="B560" s="99"/>
      <c r="C560" s="101"/>
      <c r="D560" s="95"/>
      <c r="E560" s="95"/>
      <c r="F560" s="95"/>
      <c r="G560" s="94"/>
      <c r="H560" s="94"/>
      <c r="I560" s="94"/>
      <c r="J560" s="94"/>
      <c r="K560" s="94"/>
      <c r="L560" s="94"/>
      <c r="M560" s="94"/>
      <c r="N560" s="95"/>
      <c r="O560" s="95"/>
    </row>
    <row r="561" spans="1:15" ht="12.75" hidden="1">
      <c r="A561" s="98"/>
      <c r="B561" s="99"/>
      <c r="C561" s="101"/>
      <c r="D561" s="95"/>
      <c r="E561" s="95"/>
      <c r="F561" s="95"/>
      <c r="G561" s="94"/>
      <c r="H561" s="94"/>
      <c r="I561" s="94"/>
      <c r="J561" s="94"/>
      <c r="K561" s="94"/>
      <c r="L561" s="94"/>
      <c r="M561" s="94"/>
      <c r="N561" s="95"/>
      <c r="O561" s="95"/>
    </row>
    <row r="562" spans="1:15" ht="12.75" hidden="1">
      <c r="A562" s="98"/>
      <c r="B562" s="99"/>
      <c r="C562" s="101"/>
      <c r="D562" s="95"/>
      <c r="E562" s="95"/>
      <c r="F562" s="95"/>
      <c r="G562" s="94"/>
      <c r="H562" s="94"/>
      <c r="I562" s="94"/>
      <c r="J562" s="94"/>
      <c r="K562" s="94"/>
      <c r="L562" s="94"/>
      <c r="M562" s="94"/>
      <c r="N562" s="95"/>
      <c r="O562" s="95"/>
    </row>
    <row r="563" spans="1:15" ht="12.75" hidden="1">
      <c r="A563" s="98"/>
      <c r="B563" s="99"/>
      <c r="C563" s="101"/>
      <c r="D563" s="95"/>
      <c r="E563" s="95"/>
      <c r="F563" s="95"/>
      <c r="G563" s="94"/>
      <c r="H563" s="94"/>
      <c r="I563" s="94"/>
      <c r="J563" s="94"/>
      <c r="K563" s="94"/>
      <c r="L563" s="94"/>
      <c r="M563" s="94"/>
      <c r="N563" s="95"/>
      <c r="O563" s="95"/>
    </row>
    <row r="564" spans="1:15" ht="12.75" hidden="1">
      <c r="A564" s="98"/>
      <c r="B564" s="99"/>
      <c r="C564" s="101"/>
      <c r="D564" s="95"/>
      <c r="E564" s="95"/>
      <c r="F564" s="95"/>
      <c r="G564" s="94"/>
      <c r="H564" s="94"/>
      <c r="I564" s="94"/>
      <c r="J564" s="94"/>
      <c r="K564" s="94"/>
      <c r="L564" s="94"/>
      <c r="M564" s="94"/>
      <c r="N564" s="95"/>
      <c r="O564" s="95"/>
    </row>
    <row r="565" spans="1:15" ht="12.75" hidden="1">
      <c r="A565" s="98"/>
      <c r="B565" s="99"/>
      <c r="C565" s="101"/>
      <c r="D565" s="95"/>
      <c r="E565" s="95"/>
      <c r="F565" s="95"/>
      <c r="G565" s="94"/>
      <c r="H565" s="94"/>
      <c r="I565" s="94"/>
      <c r="J565" s="94"/>
      <c r="K565" s="94"/>
      <c r="L565" s="94"/>
      <c r="M565" s="94"/>
      <c r="N565" s="95"/>
      <c r="O565" s="95"/>
    </row>
    <row r="566" spans="1:15" ht="12.75" hidden="1">
      <c r="A566" s="98"/>
      <c r="B566" s="99"/>
      <c r="C566" s="101"/>
      <c r="D566" s="95"/>
      <c r="E566" s="95"/>
      <c r="F566" s="95"/>
      <c r="G566" s="94"/>
      <c r="H566" s="94"/>
      <c r="I566" s="94"/>
      <c r="J566" s="94"/>
      <c r="K566" s="94"/>
      <c r="L566" s="94"/>
      <c r="M566" s="94"/>
      <c r="N566" s="95"/>
      <c r="O566" s="95"/>
    </row>
    <row r="567" spans="1:15" ht="12.75" hidden="1">
      <c r="A567" s="98"/>
      <c r="B567" s="99"/>
      <c r="C567" s="101"/>
      <c r="D567" s="95"/>
      <c r="E567" s="95"/>
      <c r="F567" s="95"/>
      <c r="G567" s="94"/>
      <c r="H567" s="94"/>
      <c r="I567" s="94"/>
      <c r="J567" s="94"/>
      <c r="K567" s="94"/>
      <c r="L567" s="94"/>
      <c r="M567" s="94"/>
      <c r="N567" s="95"/>
      <c r="O567" s="95"/>
    </row>
    <row r="568" spans="1:15" ht="12.75" hidden="1">
      <c r="A568" s="98"/>
      <c r="B568" s="99"/>
      <c r="C568" s="101"/>
      <c r="D568" s="95"/>
      <c r="E568" s="95"/>
      <c r="F568" s="95"/>
      <c r="G568" s="94"/>
      <c r="H568" s="94"/>
      <c r="I568" s="94"/>
      <c r="J568" s="94"/>
      <c r="K568" s="94"/>
      <c r="L568" s="94"/>
      <c r="M568" s="94"/>
      <c r="N568" s="95"/>
      <c r="O568" s="95"/>
    </row>
    <row r="569" spans="1:15" ht="12.75" hidden="1">
      <c r="A569" s="98"/>
      <c r="B569" s="99"/>
      <c r="C569" s="101"/>
      <c r="D569" s="95"/>
      <c r="E569" s="95"/>
      <c r="F569" s="95"/>
      <c r="G569" s="94"/>
      <c r="H569" s="94"/>
      <c r="I569" s="94"/>
      <c r="J569" s="94"/>
      <c r="K569" s="94"/>
      <c r="L569" s="94"/>
      <c r="M569" s="94"/>
      <c r="N569" s="95"/>
      <c r="O569" s="95"/>
    </row>
    <row r="570" spans="1:15" ht="12.75" hidden="1">
      <c r="A570" s="98"/>
      <c r="B570" s="99"/>
      <c r="C570" s="101"/>
      <c r="D570" s="95"/>
      <c r="E570" s="95"/>
      <c r="F570" s="95"/>
      <c r="G570" s="94"/>
      <c r="H570" s="94"/>
      <c r="I570" s="94"/>
      <c r="J570" s="94"/>
      <c r="K570" s="94"/>
      <c r="L570" s="94"/>
      <c r="M570" s="94"/>
      <c r="N570" s="95"/>
      <c r="O570" s="95"/>
    </row>
    <row r="571" spans="1:15" ht="12.75" hidden="1">
      <c r="A571" s="98"/>
      <c r="B571" s="99"/>
      <c r="C571" s="101"/>
      <c r="D571" s="95"/>
      <c r="E571" s="95"/>
      <c r="F571" s="95"/>
      <c r="G571" s="94"/>
      <c r="H571" s="94"/>
      <c r="I571" s="94"/>
      <c r="J571" s="94"/>
      <c r="K571" s="94"/>
      <c r="L571" s="94"/>
      <c r="M571" s="94"/>
      <c r="N571" s="95"/>
      <c r="O571" s="95"/>
    </row>
    <row r="572" spans="1:15" ht="12.75" hidden="1">
      <c r="A572" s="98"/>
      <c r="B572" s="99"/>
      <c r="C572" s="101"/>
      <c r="D572" s="95"/>
      <c r="E572" s="95"/>
      <c r="F572" s="95"/>
      <c r="G572" s="94"/>
      <c r="H572" s="94"/>
      <c r="I572" s="94"/>
      <c r="J572" s="94"/>
      <c r="K572" s="94"/>
      <c r="L572" s="94"/>
      <c r="M572" s="94"/>
      <c r="N572" s="95"/>
      <c r="O572" s="95"/>
    </row>
    <row r="573" spans="1:15" ht="12.75" hidden="1">
      <c r="A573" s="98"/>
      <c r="B573" s="99"/>
      <c r="C573" s="101"/>
      <c r="D573" s="95"/>
      <c r="E573" s="95"/>
      <c r="F573" s="95"/>
      <c r="G573" s="94"/>
      <c r="H573" s="94"/>
      <c r="I573" s="94"/>
      <c r="J573" s="94"/>
      <c r="K573" s="94"/>
      <c r="L573" s="94"/>
      <c r="M573" s="94"/>
      <c r="N573" s="95"/>
      <c r="O573" s="95"/>
    </row>
    <row r="574" spans="1:15" ht="12.75" hidden="1">
      <c r="A574" s="98"/>
      <c r="B574" s="99"/>
      <c r="C574" s="101"/>
      <c r="D574" s="95"/>
      <c r="E574" s="95"/>
      <c r="F574" s="95"/>
      <c r="G574" s="94"/>
      <c r="H574" s="94"/>
      <c r="I574" s="94"/>
      <c r="J574" s="94"/>
      <c r="K574" s="94"/>
      <c r="L574" s="94"/>
      <c r="M574" s="94"/>
      <c r="N574" s="95"/>
      <c r="O574" s="95"/>
    </row>
    <row r="575" spans="1:15" ht="12.75" hidden="1">
      <c r="A575" s="98"/>
      <c r="B575" s="99"/>
      <c r="C575" s="101"/>
      <c r="D575" s="95"/>
      <c r="E575" s="95"/>
      <c r="F575" s="95"/>
      <c r="G575" s="94"/>
      <c r="H575" s="94"/>
      <c r="I575" s="94"/>
      <c r="J575" s="94"/>
      <c r="K575" s="94"/>
      <c r="L575" s="94"/>
      <c r="M575" s="94"/>
      <c r="N575" s="95"/>
      <c r="O575" s="95"/>
    </row>
    <row r="576" spans="1:15" ht="12.75" hidden="1">
      <c r="A576" s="98"/>
      <c r="B576" s="99"/>
      <c r="C576" s="101"/>
      <c r="D576" s="95"/>
      <c r="E576" s="95"/>
      <c r="F576" s="95"/>
      <c r="G576" s="94"/>
      <c r="H576" s="94"/>
      <c r="I576" s="94"/>
      <c r="J576" s="94"/>
      <c r="K576" s="94"/>
      <c r="L576" s="94"/>
      <c r="M576" s="94"/>
      <c r="N576" s="95"/>
      <c r="O576" s="95"/>
    </row>
    <row r="577" spans="1:15" ht="12.75" hidden="1">
      <c r="A577" s="98"/>
      <c r="B577" s="99"/>
      <c r="C577" s="101"/>
      <c r="D577" s="95"/>
      <c r="E577" s="95"/>
      <c r="F577" s="95"/>
      <c r="G577" s="94"/>
      <c r="H577" s="94"/>
      <c r="I577" s="94"/>
      <c r="J577" s="94"/>
      <c r="K577" s="94"/>
      <c r="L577" s="94"/>
      <c r="M577" s="94"/>
      <c r="N577" s="95"/>
      <c r="O577" s="95"/>
    </row>
    <row r="578" spans="1:15" ht="12.75" hidden="1">
      <c r="A578" s="98"/>
      <c r="B578" s="99"/>
      <c r="C578" s="101"/>
      <c r="D578" s="95"/>
      <c r="E578" s="95"/>
      <c r="F578" s="95"/>
      <c r="G578" s="94"/>
      <c r="H578" s="94"/>
      <c r="I578" s="94"/>
      <c r="J578" s="94"/>
      <c r="K578" s="94"/>
      <c r="L578" s="94"/>
      <c r="M578" s="94"/>
      <c r="N578" s="95"/>
      <c r="O578" s="95"/>
    </row>
    <row r="579" spans="1:15" ht="12.75" hidden="1">
      <c r="A579" s="98"/>
      <c r="B579" s="99"/>
      <c r="C579" s="101"/>
      <c r="D579" s="95"/>
      <c r="E579" s="95"/>
      <c r="F579" s="95"/>
      <c r="G579" s="94"/>
      <c r="H579" s="94"/>
      <c r="I579" s="94"/>
      <c r="J579" s="94"/>
      <c r="K579" s="94"/>
      <c r="L579" s="94"/>
      <c r="M579" s="94"/>
      <c r="N579" s="95"/>
      <c r="O579" s="95"/>
    </row>
    <row r="580" spans="1:15" ht="12.75" hidden="1">
      <c r="A580" s="98"/>
      <c r="B580" s="99"/>
      <c r="C580" s="101"/>
      <c r="D580" s="95"/>
      <c r="E580" s="95"/>
      <c r="F580" s="95"/>
      <c r="G580" s="94"/>
      <c r="H580" s="94"/>
      <c r="I580" s="94"/>
      <c r="J580" s="94"/>
      <c r="K580" s="94"/>
      <c r="L580" s="94"/>
      <c r="M580" s="94"/>
      <c r="N580" s="95"/>
      <c r="O580" s="95"/>
    </row>
    <row r="581" spans="1:15" ht="12.75" hidden="1">
      <c r="A581" s="98"/>
      <c r="B581" s="99"/>
      <c r="C581" s="101"/>
      <c r="D581" s="95"/>
      <c r="E581" s="95"/>
      <c r="F581" s="95"/>
      <c r="G581" s="94"/>
      <c r="H581" s="94"/>
      <c r="I581" s="94"/>
      <c r="J581" s="94"/>
      <c r="K581" s="94"/>
      <c r="L581" s="94"/>
      <c r="M581" s="94"/>
      <c r="N581" s="95"/>
      <c r="O581" s="95"/>
    </row>
    <row r="582" spans="1:15" ht="12.75" hidden="1">
      <c r="A582" s="98"/>
      <c r="B582" s="99"/>
      <c r="C582" s="101"/>
      <c r="D582" s="95"/>
      <c r="E582" s="95"/>
      <c r="F582" s="95"/>
      <c r="G582" s="94"/>
      <c r="H582" s="94"/>
      <c r="I582" s="94"/>
      <c r="J582" s="94"/>
      <c r="K582" s="94"/>
      <c r="L582" s="94"/>
      <c r="M582" s="94"/>
      <c r="N582" s="95"/>
      <c r="O582" s="95"/>
    </row>
    <row r="583" spans="1:15" ht="12.75" hidden="1">
      <c r="A583" s="98"/>
      <c r="B583" s="99"/>
      <c r="C583" s="101"/>
      <c r="D583" s="95"/>
      <c r="E583" s="95"/>
      <c r="F583" s="95"/>
      <c r="G583" s="94"/>
      <c r="H583" s="94"/>
      <c r="I583" s="94"/>
      <c r="J583" s="94"/>
      <c r="K583" s="94"/>
      <c r="L583" s="94"/>
      <c r="M583" s="94"/>
      <c r="N583" s="95"/>
      <c r="O583" s="95"/>
    </row>
    <row r="584" spans="1:15" ht="12.75" hidden="1">
      <c r="A584" s="98"/>
      <c r="B584" s="99"/>
      <c r="C584" s="101"/>
      <c r="D584" s="95"/>
      <c r="E584" s="95"/>
      <c r="F584" s="95"/>
      <c r="G584" s="94"/>
      <c r="H584" s="94"/>
      <c r="I584" s="94"/>
      <c r="J584" s="94"/>
      <c r="K584" s="94"/>
      <c r="L584" s="94"/>
      <c r="M584" s="94"/>
      <c r="N584" s="95"/>
      <c r="O584" s="95"/>
    </row>
    <row r="585" spans="1:15" ht="12.75" hidden="1">
      <c r="A585" s="98"/>
      <c r="B585" s="99"/>
      <c r="C585" s="101"/>
      <c r="D585" s="95"/>
      <c r="E585" s="95"/>
      <c r="F585" s="95"/>
      <c r="G585" s="94"/>
      <c r="H585" s="94"/>
      <c r="I585" s="94"/>
      <c r="J585" s="94"/>
      <c r="K585" s="94"/>
      <c r="L585" s="94"/>
      <c r="M585" s="94"/>
      <c r="N585" s="95"/>
      <c r="O585" s="95"/>
    </row>
    <row r="586" spans="1:15" ht="12.75" hidden="1">
      <c r="A586" s="98"/>
      <c r="B586" s="99"/>
      <c r="C586" s="101"/>
      <c r="D586" s="95"/>
      <c r="E586" s="95"/>
      <c r="F586" s="95"/>
      <c r="G586" s="94"/>
      <c r="H586" s="94"/>
      <c r="I586" s="94"/>
      <c r="J586" s="94"/>
      <c r="K586" s="94"/>
      <c r="L586" s="94"/>
      <c r="M586" s="94"/>
      <c r="N586" s="95"/>
      <c r="O586" s="95"/>
    </row>
    <row r="587" spans="1:15" ht="12.75" hidden="1">
      <c r="A587" s="98"/>
      <c r="B587" s="99"/>
      <c r="C587" s="101"/>
      <c r="D587" s="95"/>
      <c r="E587" s="95"/>
      <c r="F587" s="95"/>
      <c r="G587" s="94"/>
      <c r="H587" s="94"/>
      <c r="I587" s="94"/>
      <c r="J587" s="94"/>
      <c r="K587" s="94"/>
      <c r="L587" s="94"/>
      <c r="M587" s="94"/>
      <c r="N587" s="95"/>
      <c r="O587" s="95"/>
    </row>
    <row r="588" spans="1:15" ht="12.75" hidden="1">
      <c r="A588" s="98"/>
      <c r="B588" s="99"/>
      <c r="C588" s="101"/>
      <c r="D588" s="95"/>
      <c r="E588" s="95"/>
      <c r="F588" s="95"/>
      <c r="G588" s="94"/>
      <c r="H588" s="94"/>
      <c r="I588" s="94"/>
      <c r="J588" s="94"/>
      <c r="K588" s="94"/>
      <c r="L588" s="94"/>
      <c r="M588" s="94"/>
      <c r="N588" s="95"/>
      <c r="O588" s="95"/>
    </row>
    <row r="589" spans="1:15" ht="12.75" hidden="1">
      <c r="A589" s="98"/>
      <c r="B589" s="99"/>
      <c r="C589" s="101"/>
      <c r="D589" s="95"/>
      <c r="E589" s="95"/>
      <c r="F589" s="95"/>
      <c r="G589" s="94"/>
      <c r="H589" s="94"/>
      <c r="I589" s="94"/>
      <c r="J589" s="94"/>
      <c r="K589" s="94"/>
      <c r="L589" s="94"/>
      <c r="M589" s="94"/>
      <c r="N589" s="95"/>
      <c r="O589" s="95"/>
    </row>
    <row r="590" spans="1:15" ht="12.75" hidden="1">
      <c r="A590" s="98"/>
      <c r="B590" s="99"/>
      <c r="C590" s="101"/>
      <c r="D590" s="95"/>
      <c r="E590" s="95"/>
      <c r="F590" s="95"/>
      <c r="G590" s="94"/>
      <c r="H590" s="94"/>
      <c r="I590" s="94"/>
      <c r="J590" s="94"/>
      <c r="K590" s="94"/>
      <c r="L590" s="94"/>
      <c r="M590" s="94"/>
      <c r="N590" s="95"/>
      <c r="O590" s="95"/>
    </row>
    <row r="591" spans="1:15" ht="12.75" hidden="1">
      <c r="A591" s="98"/>
      <c r="B591" s="99"/>
      <c r="C591" s="101"/>
      <c r="D591" s="95"/>
      <c r="E591" s="95"/>
      <c r="F591" s="95"/>
      <c r="G591" s="94"/>
      <c r="H591" s="94"/>
      <c r="I591" s="94"/>
      <c r="J591" s="94"/>
      <c r="K591" s="94"/>
      <c r="L591" s="94"/>
      <c r="M591" s="94"/>
      <c r="N591" s="95"/>
      <c r="O591" s="95"/>
    </row>
    <row r="592" spans="1:15" ht="12.75" hidden="1">
      <c r="A592" s="98"/>
      <c r="B592" s="99"/>
      <c r="C592" s="101"/>
      <c r="D592" s="95"/>
      <c r="E592" s="95"/>
      <c r="F592" s="95"/>
      <c r="G592" s="94"/>
      <c r="H592" s="94"/>
      <c r="I592" s="94"/>
      <c r="J592" s="94"/>
      <c r="K592" s="94"/>
      <c r="L592" s="94"/>
      <c r="M592" s="94"/>
      <c r="N592" s="95"/>
      <c r="O592" s="95"/>
    </row>
    <row r="593" spans="1:15" ht="12.75" hidden="1">
      <c r="A593" s="98"/>
      <c r="B593" s="99"/>
      <c r="C593" s="101"/>
      <c r="D593" s="95"/>
      <c r="E593" s="95"/>
      <c r="F593" s="95"/>
      <c r="G593" s="94"/>
      <c r="H593" s="94"/>
      <c r="I593" s="94"/>
      <c r="J593" s="94"/>
      <c r="K593" s="94"/>
      <c r="L593" s="94"/>
      <c r="M593" s="94"/>
      <c r="N593" s="95"/>
      <c r="O593" s="95"/>
    </row>
    <row r="594" spans="1:15" ht="12.75" hidden="1">
      <c r="A594" s="98"/>
      <c r="B594" s="99"/>
      <c r="C594" s="101"/>
      <c r="D594" s="95"/>
      <c r="E594" s="95"/>
      <c r="F594" s="95"/>
      <c r="G594" s="94"/>
      <c r="H594" s="94"/>
      <c r="I594" s="94"/>
      <c r="J594" s="94"/>
      <c r="K594" s="94"/>
      <c r="L594" s="94"/>
      <c r="M594" s="94"/>
      <c r="N594" s="95"/>
      <c r="O594" s="95"/>
    </row>
    <row r="595" spans="1:15" ht="12.75" hidden="1">
      <c r="A595" s="98"/>
      <c r="B595" s="99"/>
      <c r="C595" s="101"/>
      <c r="D595" s="95"/>
      <c r="E595" s="95"/>
      <c r="F595" s="95"/>
      <c r="G595" s="94"/>
      <c r="H595" s="94"/>
      <c r="I595" s="94"/>
      <c r="J595" s="94"/>
      <c r="K595" s="94"/>
      <c r="L595" s="94"/>
      <c r="M595" s="94"/>
      <c r="N595" s="95"/>
      <c r="O595" s="95"/>
    </row>
    <row r="596" spans="1:15" ht="12.75" hidden="1">
      <c r="A596" s="98"/>
      <c r="B596" s="99"/>
      <c r="C596" s="101"/>
      <c r="D596" s="95"/>
      <c r="E596" s="95"/>
      <c r="F596" s="95"/>
      <c r="G596" s="94"/>
      <c r="H596" s="94"/>
      <c r="I596" s="94"/>
      <c r="J596" s="94"/>
      <c r="K596" s="94"/>
      <c r="L596" s="94"/>
      <c r="M596" s="94"/>
      <c r="N596" s="95"/>
      <c r="O596" s="95"/>
    </row>
    <row r="597" spans="1:15" ht="12.75" hidden="1">
      <c r="A597" s="98"/>
      <c r="B597" s="99"/>
      <c r="C597" s="101"/>
      <c r="D597" s="95"/>
      <c r="E597" s="95"/>
      <c r="F597" s="95"/>
      <c r="G597" s="94"/>
      <c r="H597" s="94"/>
      <c r="I597" s="94"/>
      <c r="J597" s="94"/>
      <c r="K597" s="94"/>
      <c r="L597" s="94"/>
      <c r="M597" s="94"/>
      <c r="N597" s="95"/>
      <c r="O597" s="95"/>
    </row>
    <row r="598" spans="1:15" ht="12.75" hidden="1">
      <c r="A598" s="98"/>
      <c r="B598" s="99"/>
      <c r="C598" s="101"/>
      <c r="D598" s="95"/>
      <c r="E598" s="95"/>
      <c r="F598" s="95"/>
      <c r="G598" s="94"/>
      <c r="H598" s="94"/>
      <c r="I598" s="94"/>
      <c r="J598" s="94"/>
      <c r="K598" s="94"/>
      <c r="L598" s="94"/>
      <c r="M598" s="94"/>
      <c r="N598" s="95"/>
      <c r="O598" s="95"/>
    </row>
    <row r="599" spans="1:15" ht="12.75" hidden="1">
      <c r="A599" s="98"/>
      <c r="B599" s="99"/>
      <c r="C599" s="101"/>
      <c r="D599" s="95"/>
      <c r="E599" s="95"/>
      <c r="F599" s="95"/>
      <c r="G599" s="94"/>
      <c r="H599" s="94"/>
      <c r="I599" s="94"/>
      <c r="J599" s="94"/>
      <c r="K599" s="94"/>
      <c r="L599" s="94"/>
      <c r="M599" s="94"/>
      <c r="N599" s="95"/>
      <c r="O599" s="95"/>
    </row>
    <row r="600" spans="1:15" ht="12.75" hidden="1">
      <c r="A600" s="98"/>
      <c r="B600" s="99"/>
      <c r="C600" s="101"/>
      <c r="D600" s="95"/>
      <c r="E600" s="95"/>
      <c r="F600" s="95"/>
      <c r="G600" s="94"/>
      <c r="H600" s="94"/>
      <c r="I600" s="94"/>
      <c r="J600" s="94"/>
      <c r="K600" s="94"/>
      <c r="L600" s="94"/>
      <c r="M600" s="94"/>
      <c r="N600" s="95"/>
      <c r="O600" s="95"/>
    </row>
    <row r="601" spans="1:15" ht="12.75" hidden="1">
      <c r="A601" s="98"/>
      <c r="B601" s="99"/>
      <c r="C601" s="101"/>
      <c r="D601" s="95"/>
      <c r="E601" s="95"/>
      <c r="F601" s="95"/>
      <c r="G601" s="94"/>
      <c r="H601" s="94"/>
      <c r="I601" s="94"/>
      <c r="J601" s="94"/>
      <c r="K601" s="94"/>
      <c r="L601" s="94"/>
      <c r="M601" s="94"/>
      <c r="N601" s="95"/>
      <c r="O601" s="95"/>
    </row>
    <row r="602" spans="1:15" ht="12.75" hidden="1">
      <c r="A602" s="98"/>
      <c r="B602" s="99"/>
      <c r="C602" s="101"/>
      <c r="D602" s="95"/>
      <c r="E602" s="95"/>
      <c r="F602" s="95"/>
      <c r="G602" s="94"/>
      <c r="H602" s="94"/>
      <c r="I602" s="94"/>
      <c r="J602" s="94"/>
      <c r="K602" s="94"/>
      <c r="L602" s="94"/>
      <c r="M602" s="94"/>
      <c r="N602" s="95"/>
      <c r="O602" s="95"/>
    </row>
    <row r="603" spans="1:15" ht="12.75" hidden="1">
      <c r="A603" s="98"/>
      <c r="B603" s="99"/>
      <c r="C603" s="101"/>
      <c r="D603" s="95"/>
      <c r="E603" s="95"/>
      <c r="F603" s="95"/>
      <c r="G603" s="94"/>
      <c r="H603" s="94"/>
      <c r="I603" s="94"/>
      <c r="J603" s="94"/>
      <c r="K603" s="94"/>
      <c r="L603" s="94"/>
      <c r="M603" s="94"/>
      <c r="N603" s="95"/>
      <c r="O603" s="95"/>
    </row>
    <row r="604" spans="1:15" ht="12.75" hidden="1">
      <c r="A604" s="98"/>
      <c r="B604" s="99"/>
      <c r="C604" s="101"/>
      <c r="D604" s="95"/>
      <c r="E604" s="95"/>
      <c r="F604" s="95"/>
      <c r="G604" s="94"/>
      <c r="H604" s="94"/>
      <c r="I604" s="94"/>
      <c r="J604" s="94"/>
      <c r="K604" s="94"/>
      <c r="L604" s="94"/>
      <c r="M604" s="94"/>
      <c r="N604" s="95"/>
      <c r="O604" s="95"/>
    </row>
    <row r="605" spans="1:15" ht="12.75" hidden="1">
      <c r="A605" s="98"/>
      <c r="B605" s="99"/>
      <c r="C605" s="101"/>
      <c r="D605" s="95"/>
      <c r="E605" s="95"/>
      <c r="F605" s="95"/>
      <c r="G605" s="94"/>
      <c r="H605" s="94"/>
      <c r="I605" s="94"/>
      <c r="J605" s="94"/>
      <c r="K605" s="94"/>
      <c r="L605" s="94"/>
      <c r="M605" s="94"/>
      <c r="N605" s="95"/>
      <c r="O605" s="95"/>
    </row>
    <row r="606" spans="1:15" ht="12.75" hidden="1">
      <c r="A606" s="98"/>
      <c r="B606" s="99"/>
      <c r="C606" s="101"/>
      <c r="D606" s="95"/>
      <c r="E606" s="95"/>
      <c r="F606" s="95"/>
      <c r="G606" s="94"/>
      <c r="H606" s="94"/>
      <c r="I606" s="94"/>
      <c r="J606" s="94"/>
      <c r="K606" s="94"/>
      <c r="L606" s="94"/>
      <c r="M606" s="94"/>
      <c r="N606" s="95"/>
      <c r="O606" s="95"/>
    </row>
    <row r="607" spans="1:15" ht="12.75" hidden="1">
      <c r="A607" s="98"/>
      <c r="B607" s="99"/>
      <c r="C607" s="101"/>
      <c r="D607" s="95"/>
      <c r="E607" s="95"/>
      <c r="F607" s="95"/>
      <c r="G607" s="94"/>
      <c r="H607" s="94"/>
      <c r="I607" s="94"/>
      <c r="J607" s="94"/>
      <c r="K607" s="94"/>
      <c r="L607" s="94"/>
      <c r="M607" s="94"/>
      <c r="N607" s="95"/>
      <c r="O607" s="95"/>
    </row>
    <row r="608" spans="1:15" ht="12.75" hidden="1">
      <c r="A608" s="98"/>
      <c r="B608" s="99"/>
      <c r="C608" s="101"/>
      <c r="D608" s="95"/>
      <c r="E608" s="95"/>
      <c r="F608" s="95"/>
      <c r="G608" s="94"/>
      <c r="H608" s="94"/>
      <c r="I608" s="94"/>
      <c r="J608" s="94"/>
      <c r="K608" s="94"/>
      <c r="L608" s="94"/>
      <c r="M608" s="94"/>
      <c r="N608" s="95"/>
      <c r="O608" s="95"/>
    </row>
    <row r="609" spans="1:15" ht="12.75" hidden="1">
      <c r="A609" s="98"/>
      <c r="B609" s="99"/>
      <c r="C609" s="101"/>
      <c r="D609" s="95"/>
      <c r="E609" s="95"/>
      <c r="F609" s="95"/>
      <c r="G609" s="94"/>
      <c r="H609" s="94"/>
      <c r="I609" s="94"/>
      <c r="J609" s="94"/>
      <c r="K609" s="94"/>
      <c r="L609" s="94"/>
      <c r="M609" s="94"/>
      <c r="N609" s="95"/>
      <c r="O609" s="95"/>
    </row>
    <row r="610" spans="1:15" ht="12.75" hidden="1">
      <c r="A610" s="98"/>
      <c r="B610" s="99"/>
      <c r="C610" s="101"/>
      <c r="D610" s="95"/>
      <c r="E610" s="95"/>
      <c r="F610" s="95"/>
      <c r="G610" s="94"/>
      <c r="H610" s="94"/>
      <c r="I610" s="94"/>
      <c r="J610" s="94"/>
      <c r="K610" s="94"/>
      <c r="L610" s="94"/>
      <c r="M610" s="94"/>
      <c r="N610" s="95"/>
      <c r="O610" s="95"/>
    </row>
    <row r="611" spans="1:15" ht="12.75" hidden="1">
      <c r="A611" s="98"/>
      <c r="B611" s="99"/>
      <c r="C611" s="101"/>
      <c r="D611" s="95"/>
      <c r="E611" s="95"/>
      <c r="F611" s="95"/>
      <c r="G611" s="94"/>
      <c r="H611" s="94"/>
      <c r="I611" s="94"/>
      <c r="J611" s="94"/>
      <c r="K611" s="94"/>
      <c r="L611" s="94"/>
      <c r="M611" s="94"/>
      <c r="N611" s="95"/>
      <c r="O611" s="95"/>
    </row>
    <row r="612" spans="1:15" ht="12.75" hidden="1">
      <c r="A612" s="98"/>
      <c r="B612" s="99"/>
      <c r="C612" s="101"/>
      <c r="D612" s="95"/>
      <c r="E612" s="95"/>
      <c r="F612" s="95"/>
      <c r="G612" s="94"/>
      <c r="H612" s="94"/>
      <c r="I612" s="94"/>
      <c r="J612" s="94"/>
      <c r="K612" s="94"/>
      <c r="L612" s="94"/>
      <c r="M612" s="94"/>
      <c r="N612" s="95"/>
      <c r="O612" s="95"/>
    </row>
    <row r="613" spans="1:15" ht="12.75" hidden="1">
      <c r="A613" s="98"/>
      <c r="B613" s="99"/>
      <c r="C613" s="101"/>
      <c r="D613" s="95"/>
      <c r="E613" s="95"/>
      <c r="F613" s="95"/>
      <c r="G613" s="94"/>
      <c r="H613" s="94"/>
      <c r="I613" s="94"/>
      <c r="J613" s="94"/>
      <c r="K613" s="94"/>
      <c r="L613" s="94"/>
      <c r="M613" s="94"/>
      <c r="N613" s="95"/>
      <c r="O613" s="95"/>
    </row>
    <row r="614" spans="1:15" ht="12.75" hidden="1">
      <c r="A614" s="98"/>
      <c r="B614" s="99"/>
      <c r="C614" s="101"/>
      <c r="D614" s="95"/>
      <c r="E614" s="95"/>
      <c r="F614" s="95"/>
      <c r="G614" s="94"/>
      <c r="H614" s="94"/>
      <c r="I614" s="94"/>
      <c r="J614" s="94"/>
      <c r="K614" s="94"/>
      <c r="L614" s="94"/>
      <c r="M614" s="94"/>
      <c r="N614" s="95"/>
      <c r="O614" s="95"/>
    </row>
    <row r="615" spans="1:15" ht="12.75" hidden="1">
      <c r="A615" s="98"/>
      <c r="B615" s="99"/>
      <c r="C615" s="101"/>
      <c r="D615" s="95"/>
      <c r="E615" s="95"/>
      <c r="F615" s="95"/>
      <c r="G615" s="94"/>
      <c r="H615" s="94"/>
      <c r="I615" s="94"/>
      <c r="J615" s="94"/>
      <c r="K615" s="94"/>
      <c r="L615" s="94"/>
      <c r="M615" s="94"/>
      <c r="N615" s="95"/>
      <c r="O615" s="95"/>
    </row>
    <row r="616" spans="1:15" ht="12.75" hidden="1">
      <c r="A616" s="98"/>
      <c r="B616" s="99"/>
      <c r="C616" s="101"/>
      <c r="D616" s="95"/>
      <c r="E616" s="95"/>
      <c r="F616" s="95"/>
      <c r="G616" s="94"/>
      <c r="H616" s="94"/>
      <c r="I616" s="94"/>
      <c r="J616" s="94"/>
      <c r="K616" s="94"/>
      <c r="L616" s="94"/>
      <c r="M616" s="94"/>
      <c r="N616" s="95"/>
      <c r="O616" s="95"/>
    </row>
    <row r="617" spans="1:15" ht="12.75" hidden="1">
      <c r="A617" s="98"/>
      <c r="B617" s="99"/>
      <c r="C617" s="101"/>
      <c r="D617" s="95"/>
      <c r="E617" s="95"/>
      <c r="F617" s="95"/>
      <c r="G617" s="94"/>
      <c r="H617" s="94"/>
      <c r="I617" s="94"/>
      <c r="J617" s="94"/>
      <c r="K617" s="94"/>
      <c r="L617" s="94"/>
      <c r="M617" s="94"/>
      <c r="N617" s="95"/>
      <c r="O617" s="95"/>
    </row>
    <row r="618" spans="1:15" ht="12.75" hidden="1">
      <c r="A618" s="98"/>
      <c r="B618" s="99"/>
      <c r="C618" s="101"/>
      <c r="D618" s="95"/>
      <c r="E618" s="95"/>
      <c r="F618" s="95"/>
      <c r="G618" s="94"/>
      <c r="H618" s="94"/>
      <c r="I618" s="94"/>
      <c r="J618" s="94"/>
      <c r="K618" s="94"/>
      <c r="L618" s="94"/>
      <c r="M618" s="94"/>
      <c r="N618" s="95"/>
      <c r="O618" s="95"/>
    </row>
    <row r="619" spans="1:15" ht="12.75" hidden="1">
      <c r="A619" s="98"/>
      <c r="B619" s="99"/>
      <c r="C619" s="101"/>
      <c r="D619" s="95"/>
      <c r="E619" s="95"/>
      <c r="F619" s="95"/>
      <c r="G619" s="94"/>
      <c r="H619" s="94"/>
      <c r="I619" s="94"/>
      <c r="J619" s="94"/>
      <c r="K619" s="94"/>
      <c r="L619" s="94"/>
      <c r="M619" s="94"/>
      <c r="N619" s="95"/>
      <c r="O619" s="95"/>
    </row>
    <row r="620" spans="1:15" ht="12.75" hidden="1">
      <c r="A620" s="98"/>
      <c r="B620" s="99"/>
      <c r="C620" s="101"/>
      <c r="D620" s="95"/>
      <c r="E620" s="95"/>
      <c r="F620" s="95"/>
      <c r="G620" s="94"/>
      <c r="H620" s="94"/>
      <c r="I620" s="94"/>
      <c r="J620" s="94"/>
      <c r="K620" s="94"/>
      <c r="L620" s="94"/>
      <c r="M620" s="94"/>
      <c r="N620" s="95"/>
      <c r="O620" s="95"/>
    </row>
    <row r="621" spans="1:15" ht="12.75" hidden="1">
      <c r="A621" s="98"/>
      <c r="B621" s="99"/>
      <c r="C621" s="101"/>
      <c r="D621" s="95"/>
      <c r="E621" s="95"/>
      <c r="F621" s="95"/>
      <c r="G621" s="94"/>
      <c r="H621" s="94"/>
      <c r="I621" s="94"/>
      <c r="J621" s="94"/>
      <c r="K621" s="94"/>
      <c r="L621" s="94"/>
      <c r="M621" s="94"/>
      <c r="N621" s="95"/>
      <c r="O621" s="95"/>
    </row>
    <row r="622" spans="1:15" ht="12.75" hidden="1">
      <c r="A622" s="98"/>
      <c r="B622" s="99"/>
      <c r="C622" s="101"/>
      <c r="D622" s="95"/>
      <c r="E622" s="95"/>
      <c r="F622" s="95"/>
      <c r="G622" s="94"/>
      <c r="H622" s="94"/>
      <c r="I622" s="94"/>
      <c r="J622" s="94"/>
      <c r="K622" s="94"/>
      <c r="L622" s="94"/>
      <c r="M622" s="94"/>
      <c r="N622" s="95"/>
      <c r="O622" s="95"/>
    </row>
    <row r="623" spans="1:15" ht="12.75" hidden="1">
      <c r="A623" s="98"/>
      <c r="B623" s="99"/>
      <c r="C623" s="101"/>
      <c r="D623" s="95"/>
      <c r="E623" s="95"/>
      <c r="F623" s="95"/>
      <c r="G623" s="94"/>
      <c r="H623" s="94"/>
      <c r="I623" s="94"/>
      <c r="J623" s="94"/>
      <c r="K623" s="94"/>
      <c r="L623" s="94"/>
      <c r="M623" s="94"/>
      <c r="N623" s="95"/>
      <c r="O623" s="95"/>
    </row>
    <row r="624" spans="1:15" ht="12.75" hidden="1">
      <c r="A624" s="98"/>
      <c r="B624" s="99"/>
      <c r="C624" s="101"/>
      <c r="D624" s="95"/>
      <c r="E624" s="95"/>
      <c r="F624" s="95"/>
      <c r="G624" s="94"/>
      <c r="H624" s="94"/>
      <c r="I624" s="94"/>
      <c r="J624" s="94"/>
      <c r="K624" s="94"/>
      <c r="L624" s="94"/>
      <c r="M624" s="94"/>
      <c r="N624" s="95"/>
      <c r="O624" s="95"/>
    </row>
    <row r="625" spans="1:15" ht="12.75" hidden="1">
      <c r="A625" s="98"/>
      <c r="B625" s="99"/>
      <c r="C625" s="101"/>
      <c r="D625" s="95"/>
      <c r="E625" s="95"/>
      <c r="F625" s="95"/>
      <c r="G625" s="94"/>
      <c r="H625" s="94"/>
      <c r="I625" s="94"/>
      <c r="J625" s="94"/>
      <c r="K625" s="94"/>
      <c r="L625" s="94"/>
      <c r="M625" s="94"/>
      <c r="N625" s="95"/>
      <c r="O625" s="95"/>
    </row>
    <row r="626" spans="1:15" ht="12.75" hidden="1">
      <c r="A626" s="98"/>
      <c r="B626" s="99"/>
      <c r="C626" s="101"/>
      <c r="D626" s="95"/>
      <c r="E626" s="95"/>
      <c r="F626" s="95"/>
      <c r="G626" s="94"/>
      <c r="H626" s="94"/>
      <c r="I626" s="94"/>
      <c r="J626" s="94"/>
      <c r="K626" s="94"/>
      <c r="L626" s="94"/>
      <c r="M626" s="94"/>
      <c r="N626" s="95"/>
      <c r="O626" s="95"/>
    </row>
    <row r="627" spans="1:15" ht="12.75" hidden="1">
      <c r="A627" s="98"/>
      <c r="B627" s="99"/>
      <c r="C627" s="101"/>
      <c r="D627" s="95"/>
      <c r="E627" s="95"/>
      <c r="F627" s="95"/>
      <c r="G627" s="94"/>
      <c r="H627" s="94"/>
      <c r="I627" s="94"/>
      <c r="J627" s="94"/>
      <c r="K627" s="94"/>
      <c r="L627" s="94"/>
      <c r="M627" s="94"/>
      <c r="N627" s="95"/>
      <c r="O627" s="95"/>
    </row>
    <row r="628" spans="1:15" ht="12.75" hidden="1">
      <c r="A628" s="98"/>
      <c r="B628" s="99"/>
      <c r="C628" s="101"/>
      <c r="D628" s="95"/>
      <c r="E628" s="95"/>
      <c r="F628" s="95"/>
      <c r="G628" s="94"/>
      <c r="H628" s="94"/>
      <c r="I628" s="94"/>
      <c r="J628" s="94"/>
      <c r="K628" s="94"/>
      <c r="L628" s="94"/>
      <c r="M628" s="94"/>
      <c r="N628" s="95"/>
      <c r="O628" s="95"/>
    </row>
    <row r="629" spans="1:15" ht="12.75" hidden="1">
      <c r="A629" s="98"/>
      <c r="B629" s="99"/>
      <c r="C629" s="101"/>
      <c r="D629" s="95"/>
      <c r="E629" s="95"/>
      <c r="F629" s="95"/>
      <c r="G629" s="94"/>
      <c r="H629" s="94"/>
      <c r="I629" s="94"/>
      <c r="J629" s="94"/>
      <c r="K629" s="94"/>
      <c r="L629" s="94"/>
      <c r="M629" s="94"/>
      <c r="N629" s="95"/>
      <c r="O629" s="95"/>
    </row>
    <row r="630" spans="1:15" ht="12.75" hidden="1">
      <c r="A630" s="98"/>
      <c r="B630" s="99"/>
      <c r="C630" s="101"/>
      <c r="D630" s="95"/>
      <c r="E630" s="95"/>
      <c r="F630" s="95"/>
      <c r="G630" s="94"/>
      <c r="H630" s="94"/>
      <c r="I630" s="94"/>
      <c r="J630" s="94"/>
      <c r="K630" s="94"/>
      <c r="L630" s="94"/>
      <c r="M630" s="94"/>
      <c r="N630" s="95"/>
      <c r="O630" s="95"/>
    </row>
    <row r="631" spans="1:15" ht="12.75" hidden="1">
      <c r="A631" s="98"/>
      <c r="B631" s="99"/>
      <c r="C631" s="101"/>
      <c r="D631" s="95"/>
      <c r="E631" s="95"/>
      <c r="F631" s="95"/>
      <c r="G631" s="94"/>
      <c r="H631" s="94"/>
      <c r="I631" s="94"/>
      <c r="J631" s="94"/>
      <c r="K631" s="94"/>
      <c r="L631" s="94"/>
      <c r="M631" s="94"/>
      <c r="N631" s="95"/>
      <c r="O631" s="95"/>
    </row>
    <row r="632" spans="1:15" ht="12.75" hidden="1">
      <c r="A632" s="98"/>
      <c r="B632" s="99"/>
      <c r="C632" s="101"/>
      <c r="D632" s="95"/>
      <c r="E632" s="95"/>
      <c r="F632" s="95"/>
      <c r="G632" s="94"/>
      <c r="H632" s="94"/>
      <c r="I632" s="94"/>
      <c r="J632" s="94"/>
      <c r="K632" s="94"/>
      <c r="L632" s="94"/>
      <c r="M632" s="94"/>
      <c r="N632" s="95"/>
      <c r="O632" s="95"/>
    </row>
    <row r="633" spans="1:15" ht="12.75" hidden="1">
      <c r="A633" s="98"/>
      <c r="B633" s="99"/>
      <c r="C633" s="101"/>
      <c r="D633" s="95"/>
      <c r="E633" s="95"/>
      <c r="F633" s="95"/>
      <c r="G633" s="94"/>
      <c r="H633" s="94"/>
      <c r="I633" s="94"/>
      <c r="J633" s="94"/>
      <c r="K633" s="94"/>
      <c r="L633" s="94"/>
      <c r="M633" s="94"/>
      <c r="N633" s="95"/>
      <c r="O633" s="95"/>
    </row>
    <row r="634" spans="1:15" ht="12.75" hidden="1">
      <c r="A634" s="98"/>
      <c r="B634" s="99"/>
      <c r="C634" s="101"/>
      <c r="D634" s="95"/>
      <c r="E634" s="95"/>
      <c r="F634" s="95"/>
      <c r="G634" s="94"/>
      <c r="H634" s="94"/>
      <c r="I634" s="94"/>
      <c r="J634" s="94"/>
      <c r="K634" s="94"/>
      <c r="L634" s="94"/>
      <c r="M634" s="94"/>
      <c r="N634" s="95"/>
      <c r="O634" s="95"/>
    </row>
    <row r="635" spans="1:15" ht="12.75" hidden="1">
      <c r="A635" s="98"/>
      <c r="B635" s="99"/>
      <c r="C635" s="101"/>
      <c r="D635" s="95"/>
      <c r="E635" s="95"/>
      <c r="F635" s="95"/>
      <c r="G635" s="94"/>
      <c r="H635" s="94"/>
      <c r="I635" s="94"/>
      <c r="J635" s="94"/>
      <c r="K635" s="94"/>
      <c r="L635" s="94"/>
      <c r="M635" s="94"/>
      <c r="N635" s="95"/>
      <c r="O635" s="95"/>
    </row>
    <row r="636" spans="1:15" ht="12.75" hidden="1">
      <c r="A636" s="98"/>
      <c r="B636" s="99"/>
      <c r="C636" s="101"/>
      <c r="D636" s="95"/>
      <c r="E636" s="95"/>
      <c r="F636" s="95"/>
      <c r="G636" s="94"/>
      <c r="H636" s="94"/>
      <c r="I636" s="94"/>
      <c r="J636" s="94"/>
      <c r="K636" s="94"/>
      <c r="L636" s="94"/>
      <c r="M636" s="94"/>
      <c r="N636" s="95"/>
      <c r="O636" s="95"/>
    </row>
    <row r="637" spans="1:15" ht="12.75" hidden="1">
      <c r="A637" s="98"/>
      <c r="B637" s="99"/>
      <c r="C637" s="101"/>
      <c r="D637" s="95"/>
      <c r="E637" s="95"/>
      <c r="F637" s="95"/>
      <c r="G637" s="94"/>
      <c r="H637" s="94"/>
      <c r="I637" s="94"/>
      <c r="J637" s="94"/>
      <c r="K637" s="94"/>
      <c r="L637" s="94"/>
      <c r="M637" s="94"/>
      <c r="N637" s="95"/>
      <c r="O637" s="95"/>
    </row>
    <row r="638" spans="1:15" ht="12.75" hidden="1">
      <c r="A638" s="98"/>
      <c r="B638" s="99"/>
      <c r="C638" s="101"/>
      <c r="D638" s="95"/>
      <c r="E638" s="95"/>
      <c r="F638" s="95"/>
      <c r="G638" s="94"/>
      <c r="H638" s="94"/>
      <c r="I638" s="94"/>
      <c r="J638" s="94"/>
      <c r="K638" s="94"/>
      <c r="L638" s="94"/>
      <c r="M638" s="94"/>
      <c r="N638" s="95"/>
      <c r="O638" s="95"/>
    </row>
    <row r="639" spans="1:15" ht="12.75" hidden="1">
      <c r="A639" s="98"/>
      <c r="B639" s="99"/>
      <c r="C639" s="101"/>
      <c r="D639" s="95"/>
      <c r="E639" s="95"/>
      <c r="F639" s="95"/>
      <c r="G639" s="94"/>
      <c r="H639" s="94"/>
      <c r="I639" s="94"/>
      <c r="J639" s="94"/>
      <c r="K639" s="94"/>
      <c r="L639" s="94"/>
      <c r="M639" s="94"/>
      <c r="N639" s="95"/>
      <c r="O639" s="95"/>
    </row>
    <row r="640" spans="1:15" ht="12.75" hidden="1">
      <c r="A640" s="98"/>
      <c r="B640" s="99"/>
      <c r="C640" s="101"/>
      <c r="D640" s="95"/>
      <c r="E640" s="95"/>
      <c r="F640" s="95"/>
      <c r="G640" s="94"/>
      <c r="H640" s="94"/>
      <c r="I640" s="94"/>
      <c r="J640" s="94"/>
      <c r="K640" s="94"/>
      <c r="L640" s="94"/>
      <c r="M640" s="94"/>
      <c r="N640" s="95"/>
      <c r="O640" s="95"/>
    </row>
    <row r="641" spans="1:15" ht="12.75" hidden="1">
      <c r="A641" s="98"/>
      <c r="B641" s="99"/>
      <c r="C641" s="101"/>
      <c r="D641" s="95"/>
      <c r="E641" s="95"/>
      <c r="F641" s="95"/>
      <c r="G641" s="94"/>
      <c r="H641" s="94"/>
      <c r="I641" s="94"/>
      <c r="J641" s="94"/>
      <c r="K641" s="94"/>
      <c r="L641" s="94"/>
      <c r="M641" s="94"/>
      <c r="N641" s="95"/>
      <c r="O641" s="95"/>
    </row>
    <row r="642" spans="1:15" ht="12.75" hidden="1">
      <c r="A642" s="98"/>
      <c r="B642" s="99"/>
      <c r="C642" s="101"/>
      <c r="D642" s="95"/>
      <c r="E642" s="95"/>
      <c r="F642" s="95"/>
      <c r="G642" s="94"/>
      <c r="H642" s="94"/>
      <c r="I642" s="94"/>
      <c r="J642" s="94"/>
      <c r="K642" s="94"/>
      <c r="L642" s="94"/>
      <c r="M642" s="94"/>
      <c r="N642" s="95"/>
      <c r="O642" s="95"/>
    </row>
    <row r="643" spans="1:15" ht="12.75" hidden="1">
      <c r="A643" s="98"/>
      <c r="B643" s="99"/>
      <c r="C643" s="101"/>
      <c r="D643" s="95"/>
      <c r="E643" s="95"/>
      <c r="F643" s="95"/>
      <c r="G643" s="94"/>
      <c r="H643" s="94"/>
      <c r="I643" s="94"/>
      <c r="J643" s="94"/>
      <c r="K643" s="94"/>
      <c r="L643" s="94"/>
      <c r="M643" s="94"/>
      <c r="N643" s="95"/>
      <c r="O643" s="95"/>
    </row>
    <row r="644" spans="1:15" ht="12.75" hidden="1">
      <c r="A644" s="98"/>
      <c r="B644" s="99"/>
      <c r="C644" s="101"/>
      <c r="D644" s="95"/>
      <c r="E644" s="95"/>
      <c r="F644" s="95"/>
      <c r="G644" s="94"/>
      <c r="H644" s="94"/>
      <c r="I644" s="94"/>
      <c r="J644" s="94"/>
      <c r="K644" s="94"/>
      <c r="L644" s="94"/>
      <c r="M644" s="94"/>
      <c r="N644" s="95"/>
      <c r="O644" s="95"/>
    </row>
    <row r="645" spans="1:15" ht="12.75" hidden="1">
      <c r="A645" s="98"/>
      <c r="B645" s="99"/>
      <c r="C645" s="101"/>
      <c r="D645" s="95"/>
      <c r="E645" s="95"/>
      <c r="F645" s="95"/>
      <c r="G645" s="94"/>
      <c r="H645" s="94"/>
      <c r="I645" s="94"/>
      <c r="J645" s="94"/>
      <c r="K645" s="94"/>
      <c r="L645" s="94"/>
      <c r="M645" s="94"/>
      <c r="N645" s="95"/>
      <c r="O645" s="95"/>
    </row>
    <row r="646" spans="1:15" ht="12.75" hidden="1">
      <c r="A646" s="98"/>
      <c r="B646" s="99"/>
      <c r="C646" s="101"/>
      <c r="D646" s="95"/>
      <c r="E646" s="95"/>
      <c r="F646" s="95"/>
      <c r="G646" s="94"/>
      <c r="H646" s="94"/>
      <c r="I646" s="94"/>
      <c r="J646" s="94"/>
      <c r="K646" s="94"/>
      <c r="L646" s="94"/>
      <c r="M646" s="94"/>
      <c r="N646" s="95"/>
      <c r="O646" s="95"/>
    </row>
    <row r="647" spans="1:15" ht="12.75" hidden="1">
      <c r="A647" s="98"/>
      <c r="B647" s="99"/>
      <c r="C647" s="101"/>
      <c r="D647" s="95"/>
      <c r="E647" s="95"/>
      <c r="F647" s="95"/>
      <c r="G647" s="94"/>
      <c r="H647" s="94"/>
      <c r="I647" s="94"/>
      <c r="J647" s="94"/>
      <c r="K647" s="94"/>
      <c r="L647" s="94"/>
      <c r="M647" s="94"/>
      <c r="N647" s="95"/>
      <c r="O647" s="95"/>
    </row>
    <row r="648" spans="1:15" ht="12.75" hidden="1">
      <c r="A648" s="98"/>
      <c r="B648" s="99"/>
      <c r="C648" s="101"/>
      <c r="D648" s="95"/>
      <c r="E648" s="95"/>
      <c r="F648" s="95"/>
      <c r="G648" s="94"/>
      <c r="H648" s="94"/>
      <c r="I648" s="94"/>
      <c r="J648" s="94"/>
      <c r="K648" s="94"/>
      <c r="L648" s="94"/>
      <c r="M648" s="94"/>
      <c r="N648" s="95"/>
      <c r="O648" s="95"/>
    </row>
    <row r="649" spans="1:15" ht="12.75" hidden="1">
      <c r="A649" s="98"/>
      <c r="B649" s="99"/>
      <c r="C649" s="101"/>
      <c r="D649" s="95"/>
      <c r="E649" s="95"/>
      <c r="F649" s="95"/>
      <c r="G649" s="94"/>
      <c r="H649" s="94"/>
      <c r="I649" s="94"/>
      <c r="J649" s="94"/>
      <c r="K649" s="94"/>
      <c r="L649" s="94"/>
      <c r="M649" s="94"/>
      <c r="N649" s="95"/>
      <c r="O649" s="95"/>
    </row>
    <row r="650" spans="1:15" ht="12.75" hidden="1">
      <c r="A650" s="98"/>
      <c r="B650" s="99"/>
      <c r="C650" s="101"/>
      <c r="D650" s="95"/>
      <c r="E650" s="95"/>
      <c r="F650" s="95"/>
      <c r="G650" s="94"/>
      <c r="H650" s="94"/>
      <c r="I650" s="94"/>
      <c r="J650" s="94"/>
      <c r="K650" s="94"/>
      <c r="L650" s="94"/>
      <c r="M650" s="94"/>
      <c r="N650" s="95"/>
      <c r="O650" s="95"/>
    </row>
    <row r="651" spans="1:15" ht="12.75" hidden="1">
      <c r="A651" s="98"/>
      <c r="B651" s="99"/>
      <c r="C651" s="101"/>
      <c r="D651" s="95"/>
      <c r="E651" s="95"/>
      <c r="F651" s="95"/>
      <c r="G651" s="94"/>
      <c r="H651" s="94"/>
      <c r="I651" s="94"/>
      <c r="J651" s="94"/>
      <c r="K651" s="94"/>
      <c r="L651" s="94"/>
      <c r="M651" s="94"/>
      <c r="N651" s="95"/>
      <c r="O651" s="95"/>
    </row>
    <row r="652" spans="1:15" ht="12.75" hidden="1">
      <c r="A652" s="98"/>
      <c r="B652" s="99"/>
      <c r="C652" s="101"/>
      <c r="D652" s="95"/>
      <c r="E652" s="95"/>
      <c r="F652" s="95"/>
      <c r="G652" s="94"/>
      <c r="H652" s="94"/>
      <c r="I652" s="94"/>
      <c r="J652" s="94"/>
      <c r="K652" s="94"/>
      <c r="L652" s="94"/>
      <c r="M652" s="94"/>
      <c r="N652" s="95"/>
      <c r="O652" s="95"/>
    </row>
    <row r="653" spans="1:15" ht="12.75" hidden="1">
      <c r="A653" s="98"/>
      <c r="B653" s="99"/>
      <c r="C653" s="101"/>
      <c r="D653" s="95"/>
      <c r="E653" s="95"/>
      <c r="F653" s="95"/>
      <c r="G653" s="94"/>
      <c r="H653" s="94"/>
      <c r="I653" s="94"/>
      <c r="J653" s="94"/>
      <c r="K653" s="94"/>
      <c r="L653" s="94"/>
      <c r="M653" s="94"/>
      <c r="N653" s="95"/>
      <c r="O653" s="95"/>
    </row>
    <row r="654" spans="1:15" ht="12.75" hidden="1">
      <c r="A654" s="98"/>
      <c r="B654" s="99"/>
      <c r="C654" s="101"/>
      <c r="D654" s="95"/>
      <c r="E654" s="95"/>
      <c r="F654" s="95"/>
      <c r="G654" s="94"/>
      <c r="H654" s="94"/>
      <c r="I654" s="94"/>
      <c r="J654" s="94"/>
      <c r="K654" s="94"/>
      <c r="L654" s="94"/>
      <c r="M654" s="94"/>
      <c r="N654" s="95"/>
      <c r="O654" s="95"/>
    </row>
    <row r="655" spans="1:15" ht="12.75" hidden="1">
      <c r="A655" s="98"/>
      <c r="B655" s="99"/>
      <c r="C655" s="101"/>
      <c r="D655" s="95"/>
      <c r="E655" s="95"/>
      <c r="F655" s="95"/>
      <c r="G655" s="94"/>
      <c r="H655" s="94"/>
      <c r="I655" s="94"/>
      <c r="J655" s="94"/>
      <c r="K655" s="94"/>
      <c r="L655" s="94"/>
      <c r="M655" s="94"/>
      <c r="N655" s="95"/>
      <c r="O655" s="95"/>
    </row>
    <row r="656" spans="1:15" ht="12.75" hidden="1">
      <c r="A656" s="98"/>
      <c r="B656" s="99"/>
      <c r="C656" s="101"/>
      <c r="D656" s="95"/>
      <c r="E656" s="95"/>
      <c r="F656" s="95"/>
      <c r="G656" s="94"/>
      <c r="H656" s="94"/>
      <c r="I656" s="94"/>
      <c r="J656" s="94"/>
      <c r="K656" s="94"/>
      <c r="L656" s="94"/>
      <c r="M656" s="94"/>
      <c r="N656" s="95"/>
      <c r="O656" s="95"/>
    </row>
    <row r="657" spans="1:15" ht="12.75" hidden="1">
      <c r="A657" s="98"/>
      <c r="B657" s="99"/>
      <c r="C657" s="101"/>
      <c r="D657" s="95"/>
      <c r="E657" s="95"/>
      <c r="F657" s="95"/>
      <c r="G657" s="94"/>
      <c r="H657" s="94"/>
      <c r="I657" s="94"/>
      <c r="J657" s="94"/>
      <c r="K657" s="94"/>
      <c r="L657" s="94"/>
      <c r="M657" s="94"/>
      <c r="N657" s="95"/>
      <c r="O657" s="95"/>
    </row>
    <row r="658" spans="1:15" ht="12.75" hidden="1">
      <c r="A658" s="98"/>
      <c r="B658" s="99"/>
      <c r="C658" s="101"/>
      <c r="D658" s="95"/>
      <c r="E658" s="95"/>
      <c r="F658" s="95"/>
      <c r="G658" s="94"/>
      <c r="H658" s="94"/>
      <c r="I658" s="94"/>
      <c r="J658" s="94"/>
      <c r="K658" s="94"/>
      <c r="L658" s="94"/>
      <c r="M658" s="94"/>
      <c r="N658" s="95"/>
      <c r="O658" s="95"/>
    </row>
    <row r="659" spans="1:15" ht="12.75" hidden="1">
      <c r="A659" s="98"/>
      <c r="B659" s="99"/>
      <c r="C659" s="101"/>
      <c r="D659" s="95"/>
      <c r="E659" s="95"/>
      <c r="F659" s="95"/>
      <c r="G659" s="94"/>
      <c r="H659" s="94"/>
      <c r="I659" s="94"/>
      <c r="J659" s="94"/>
      <c r="K659" s="94"/>
      <c r="L659" s="94"/>
      <c r="M659" s="94"/>
      <c r="N659" s="95"/>
      <c r="O659" s="95"/>
    </row>
    <row r="660" spans="1:15" ht="12.75" hidden="1">
      <c r="A660" s="98"/>
      <c r="B660" s="99"/>
      <c r="C660" s="101"/>
      <c r="D660" s="95"/>
      <c r="E660" s="95"/>
      <c r="F660" s="95"/>
      <c r="G660" s="94"/>
      <c r="H660" s="94"/>
      <c r="I660" s="94"/>
      <c r="J660" s="94"/>
      <c r="K660" s="94"/>
      <c r="L660" s="94"/>
      <c r="M660" s="94"/>
      <c r="N660" s="95"/>
      <c r="O660" s="95"/>
    </row>
    <row r="661" spans="1:15" ht="12.75" hidden="1">
      <c r="A661" s="98"/>
      <c r="B661" s="99"/>
      <c r="C661" s="101"/>
      <c r="D661" s="95"/>
      <c r="E661" s="95"/>
      <c r="F661" s="95"/>
      <c r="G661" s="94"/>
      <c r="H661" s="94"/>
      <c r="I661" s="94"/>
      <c r="J661" s="94"/>
      <c r="K661" s="94"/>
      <c r="L661" s="94"/>
      <c r="M661" s="94"/>
      <c r="N661" s="95"/>
      <c r="O661" s="95"/>
    </row>
    <row r="662" spans="1:15" ht="12.75" hidden="1">
      <c r="A662" s="98"/>
      <c r="B662" s="99"/>
      <c r="C662" s="101"/>
      <c r="D662" s="95"/>
      <c r="E662" s="95"/>
      <c r="F662" s="95"/>
      <c r="G662" s="94"/>
      <c r="H662" s="94"/>
      <c r="I662" s="94"/>
      <c r="J662" s="94"/>
      <c r="K662" s="94"/>
      <c r="L662" s="94"/>
      <c r="M662" s="94"/>
      <c r="N662" s="95"/>
      <c r="O662" s="95"/>
    </row>
    <row r="663" spans="1:15" ht="12.75" hidden="1">
      <c r="A663" s="98"/>
      <c r="B663" s="99"/>
      <c r="C663" s="101"/>
      <c r="D663" s="95"/>
      <c r="E663" s="95"/>
      <c r="F663" s="95"/>
      <c r="G663" s="94"/>
      <c r="H663" s="94"/>
      <c r="I663" s="94"/>
      <c r="J663" s="94"/>
      <c r="K663" s="94"/>
      <c r="L663" s="94"/>
      <c r="M663" s="94"/>
      <c r="N663" s="95"/>
      <c r="O663" s="95"/>
    </row>
    <row r="664" spans="1:15" ht="12.75" hidden="1">
      <c r="A664" s="98"/>
      <c r="B664" s="99"/>
      <c r="C664" s="101"/>
      <c r="D664" s="95"/>
      <c r="E664" s="95"/>
      <c r="F664" s="95"/>
      <c r="G664" s="94"/>
      <c r="H664" s="94"/>
      <c r="I664" s="94"/>
      <c r="J664" s="94"/>
      <c r="K664" s="94"/>
      <c r="L664" s="94"/>
      <c r="M664" s="94"/>
      <c r="N664" s="95"/>
      <c r="O664" s="95"/>
    </row>
    <row r="665" spans="1:15" ht="12.75" hidden="1">
      <c r="A665" s="98"/>
      <c r="B665" s="99"/>
      <c r="C665" s="101"/>
      <c r="D665" s="95"/>
      <c r="E665" s="95"/>
      <c r="F665" s="95"/>
      <c r="G665" s="94"/>
      <c r="H665" s="94"/>
      <c r="I665" s="94"/>
      <c r="J665" s="94"/>
      <c r="K665" s="94"/>
      <c r="L665" s="94"/>
      <c r="M665" s="94"/>
      <c r="N665" s="95"/>
      <c r="O665" s="95"/>
    </row>
    <row r="666" spans="1:15" ht="12.75" hidden="1">
      <c r="A666" s="98"/>
      <c r="B666" s="99"/>
      <c r="C666" s="101"/>
      <c r="D666" s="95"/>
      <c r="E666" s="95"/>
      <c r="F666" s="95"/>
      <c r="G666" s="94"/>
      <c r="H666" s="94"/>
      <c r="I666" s="94"/>
      <c r="J666" s="94"/>
      <c r="K666" s="94"/>
      <c r="L666" s="94"/>
      <c r="M666" s="94"/>
      <c r="N666" s="95"/>
      <c r="O666" s="95"/>
    </row>
    <row r="667" spans="1:15" ht="12.75" hidden="1">
      <c r="A667" s="98"/>
      <c r="B667" s="99"/>
      <c r="C667" s="101"/>
      <c r="D667" s="95"/>
      <c r="E667" s="95"/>
      <c r="F667" s="95"/>
      <c r="G667" s="94"/>
      <c r="H667" s="94"/>
      <c r="I667" s="94"/>
      <c r="J667" s="94"/>
      <c r="K667" s="94"/>
      <c r="L667" s="94"/>
      <c r="M667" s="94"/>
      <c r="N667" s="95"/>
      <c r="O667" s="95"/>
    </row>
    <row r="668" spans="1:15" ht="12.75" hidden="1">
      <c r="A668" s="98"/>
      <c r="B668" s="99"/>
      <c r="C668" s="101"/>
      <c r="D668" s="95"/>
      <c r="E668" s="95"/>
      <c r="F668" s="95"/>
      <c r="G668" s="94"/>
      <c r="H668" s="94"/>
      <c r="I668" s="94"/>
      <c r="J668" s="94"/>
      <c r="K668" s="94"/>
      <c r="L668" s="94"/>
      <c r="M668" s="94"/>
      <c r="N668" s="95"/>
      <c r="O668" s="95"/>
    </row>
    <row r="669" spans="1:15" ht="12.75" hidden="1">
      <c r="A669" s="98"/>
      <c r="B669" s="99"/>
      <c r="C669" s="101"/>
      <c r="D669" s="95"/>
      <c r="E669" s="95"/>
      <c r="F669" s="95"/>
      <c r="G669" s="94"/>
      <c r="H669" s="94"/>
      <c r="I669" s="94"/>
      <c r="J669" s="94"/>
      <c r="K669" s="94"/>
      <c r="L669" s="94"/>
      <c r="M669" s="94"/>
      <c r="N669" s="95"/>
      <c r="O669" s="95"/>
    </row>
    <row r="670" spans="1:15" ht="12.75" hidden="1">
      <c r="A670" s="98"/>
      <c r="B670" s="99"/>
      <c r="C670" s="101"/>
      <c r="D670" s="95"/>
      <c r="E670" s="95"/>
      <c r="F670" s="95"/>
      <c r="G670" s="94"/>
      <c r="H670" s="94"/>
      <c r="I670" s="94"/>
      <c r="J670" s="94"/>
      <c r="K670" s="94"/>
      <c r="L670" s="94"/>
      <c r="M670" s="94"/>
      <c r="N670" s="95"/>
      <c r="O670" s="95"/>
    </row>
    <row r="671" spans="1:15" ht="12.75" hidden="1">
      <c r="A671" s="98"/>
      <c r="B671" s="99"/>
      <c r="C671" s="101"/>
      <c r="D671" s="95"/>
      <c r="E671" s="95"/>
      <c r="F671" s="95"/>
      <c r="G671" s="94"/>
      <c r="H671" s="94"/>
      <c r="I671" s="94"/>
      <c r="J671" s="94"/>
      <c r="K671" s="94"/>
      <c r="L671" s="94"/>
      <c r="M671" s="94"/>
      <c r="N671" s="95"/>
      <c r="O671" s="95"/>
    </row>
    <row r="672" spans="1:15" ht="12.75" hidden="1">
      <c r="A672" s="98"/>
      <c r="B672" s="99"/>
      <c r="C672" s="101"/>
      <c r="D672" s="95"/>
      <c r="E672" s="95"/>
      <c r="F672" s="95"/>
      <c r="G672" s="94"/>
      <c r="H672" s="94"/>
      <c r="I672" s="94"/>
      <c r="J672" s="94"/>
      <c r="K672" s="94"/>
      <c r="L672" s="94"/>
      <c r="M672" s="94"/>
      <c r="N672" s="95"/>
      <c r="O672" s="95"/>
    </row>
    <row r="673" spans="1:15" ht="12.75" hidden="1">
      <c r="A673" s="98"/>
      <c r="B673" s="99"/>
      <c r="C673" s="101"/>
      <c r="D673" s="95"/>
      <c r="E673" s="95"/>
      <c r="F673" s="95"/>
      <c r="G673" s="94"/>
      <c r="H673" s="94"/>
      <c r="I673" s="94"/>
      <c r="J673" s="94"/>
      <c r="K673" s="94"/>
      <c r="L673" s="94"/>
      <c r="M673" s="94"/>
      <c r="N673" s="95"/>
      <c r="O673" s="95"/>
    </row>
    <row r="674" spans="1:15" ht="12.75" hidden="1">
      <c r="A674" s="98"/>
      <c r="B674" s="99"/>
      <c r="C674" s="101"/>
      <c r="D674" s="95"/>
      <c r="E674" s="95"/>
      <c r="F674" s="95"/>
      <c r="G674" s="94"/>
      <c r="H674" s="94"/>
      <c r="I674" s="94"/>
      <c r="J674" s="94"/>
      <c r="K674" s="94"/>
      <c r="L674" s="94"/>
      <c r="M674" s="94"/>
      <c r="N674" s="95"/>
      <c r="O674" s="95"/>
    </row>
    <row r="675" spans="1:15" ht="12.75" hidden="1">
      <c r="A675" s="98"/>
      <c r="B675" s="99"/>
      <c r="C675" s="101"/>
      <c r="D675" s="95"/>
      <c r="E675" s="95"/>
      <c r="F675" s="95"/>
      <c r="G675" s="94"/>
      <c r="H675" s="94"/>
      <c r="I675" s="94"/>
      <c r="J675" s="94"/>
      <c r="K675" s="94"/>
      <c r="L675" s="94"/>
      <c r="M675" s="94"/>
      <c r="N675" s="95"/>
      <c r="O675" s="95"/>
    </row>
    <row r="676" spans="1:15" ht="12.75" hidden="1">
      <c r="A676" s="98"/>
      <c r="B676" s="99"/>
      <c r="C676" s="101"/>
      <c r="D676" s="95"/>
      <c r="E676" s="95"/>
      <c r="F676" s="95"/>
      <c r="G676" s="94"/>
      <c r="H676" s="94"/>
      <c r="I676" s="94"/>
      <c r="J676" s="94"/>
      <c r="K676" s="94"/>
      <c r="L676" s="94"/>
      <c r="M676" s="94"/>
      <c r="N676" s="95"/>
      <c r="O676" s="95"/>
    </row>
    <row r="677" spans="1:15" ht="12.75" hidden="1">
      <c r="A677" s="98"/>
      <c r="B677" s="99"/>
      <c r="C677" s="101"/>
      <c r="D677" s="95"/>
      <c r="E677" s="95"/>
      <c r="F677" s="95"/>
      <c r="G677" s="94"/>
      <c r="H677" s="94"/>
      <c r="I677" s="94"/>
      <c r="J677" s="94"/>
      <c r="K677" s="94"/>
      <c r="L677" s="94"/>
      <c r="M677" s="94"/>
      <c r="N677" s="95"/>
      <c r="O677" s="95"/>
    </row>
    <row r="678" spans="1:15" ht="12.75" hidden="1">
      <c r="A678" s="98"/>
      <c r="B678" s="99"/>
      <c r="C678" s="101"/>
      <c r="D678" s="95"/>
      <c r="E678" s="95"/>
      <c r="F678" s="95"/>
      <c r="G678" s="94"/>
      <c r="H678" s="94"/>
      <c r="I678" s="94"/>
      <c r="J678" s="94"/>
      <c r="K678" s="94"/>
      <c r="L678" s="94"/>
      <c r="M678" s="94"/>
      <c r="N678" s="95"/>
      <c r="O678" s="95"/>
    </row>
    <row r="679" spans="1:15" ht="12.75" hidden="1">
      <c r="A679" s="98"/>
      <c r="B679" s="99"/>
      <c r="C679" s="101"/>
      <c r="D679" s="95"/>
      <c r="E679" s="95"/>
      <c r="F679" s="95"/>
      <c r="G679" s="94"/>
      <c r="H679" s="94"/>
      <c r="I679" s="94"/>
      <c r="J679" s="94"/>
      <c r="K679" s="94"/>
      <c r="L679" s="94"/>
      <c r="M679" s="94"/>
      <c r="N679" s="95"/>
      <c r="O679" s="95"/>
    </row>
    <row r="680" spans="1:15" ht="12.75" hidden="1">
      <c r="A680" s="98"/>
      <c r="B680" s="99"/>
      <c r="C680" s="101"/>
      <c r="D680" s="95"/>
      <c r="E680" s="95"/>
      <c r="F680" s="95"/>
      <c r="G680" s="94"/>
      <c r="H680" s="94"/>
      <c r="I680" s="94"/>
      <c r="J680" s="94"/>
      <c r="K680" s="94"/>
      <c r="L680" s="94"/>
      <c r="M680" s="94"/>
      <c r="N680" s="95"/>
      <c r="O680" s="95"/>
    </row>
    <row r="681" spans="1:15" ht="12.75" hidden="1">
      <c r="A681" s="98"/>
      <c r="B681" s="99"/>
      <c r="C681" s="101"/>
      <c r="D681" s="95"/>
      <c r="E681" s="95"/>
      <c r="F681" s="95"/>
      <c r="G681" s="94"/>
      <c r="H681" s="94"/>
      <c r="I681" s="94"/>
      <c r="J681" s="94"/>
      <c r="K681" s="94"/>
      <c r="L681" s="94"/>
      <c r="M681" s="94"/>
      <c r="N681" s="95"/>
      <c r="O681" s="95"/>
    </row>
    <row r="682" spans="1:15" ht="12.75" hidden="1">
      <c r="A682" s="98"/>
      <c r="B682" s="99"/>
      <c r="C682" s="101"/>
      <c r="D682" s="95"/>
      <c r="E682" s="95"/>
      <c r="F682" s="95"/>
      <c r="G682" s="94"/>
      <c r="H682" s="94"/>
      <c r="I682" s="94"/>
      <c r="J682" s="94"/>
      <c r="K682" s="94"/>
      <c r="L682" s="94"/>
      <c r="M682" s="94"/>
      <c r="N682" s="95"/>
      <c r="O682" s="95"/>
    </row>
    <row r="683" spans="1:15" ht="12.75" hidden="1">
      <c r="A683" s="98"/>
      <c r="B683" s="99"/>
      <c r="C683" s="101"/>
      <c r="D683" s="95"/>
      <c r="E683" s="95"/>
      <c r="F683" s="95"/>
      <c r="G683" s="94"/>
      <c r="H683" s="94"/>
      <c r="I683" s="94"/>
      <c r="J683" s="94"/>
      <c r="K683" s="94"/>
      <c r="L683" s="94"/>
      <c r="M683" s="94"/>
      <c r="N683" s="95"/>
      <c r="O683" s="95"/>
    </row>
    <row r="684" spans="1:15" ht="12.75" hidden="1">
      <c r="A684" s="98"/>
      <c r="B684" s="99"/>
      <c r="C684" s="101"/>
      <c r="D684" s="95"/>
      <c r="E684" s="95"/>
      <c r="F684" s="95"/>
      <c r="G684" s="94"/>
      <c r="H684" s="94"/>
      <c r="I684" s="94"/>
      <c r="J684" s="94"/>
      <c r="K684" s="94"/>
      <c r="L684" s="94"/>
      <c r="M684" s="94"/>
      <c r="N684" s="95"/>
      <c r="O684" s="95"/>
    </row>
    <row r="685" spans="1:15" ht="12.75" hidden="1">
      <c r="A685" s="98"/>
      <c r="B685" s="99"/>
      <c r="C685" s="101"/>
      <c r="D685" s="95"/>
      <c r="E685" s="95"/>
      <c r="F685" s="95"/>
      <c r="G685" s="94"/>
      <c r="H685" s="94"/>
      <c r="I685" s="94"/>
      <c r="J685" s="94"/>
      <c r="K685" s="94"/>
      <c r="L685" s="94"/>
      <c r="M685" s="94"/>
      <c r="N685" s="95"/>
      <c r="O685" s="95"/>
    </row>
    <row r="686" spans="1:15" ht="12.75" hidden="1">
      <c r="A686" s="98"/>
      <c r="B686" s="99"/>
      <c r="C686" s="101"/>
      <c r="D686" s="95"/>
      <c r="E686" s="95"/>
      <c r="F686" s="95"/>
      <c r="G686" s="94"/>
      <c r="H686" s="94"/>
      <c r="I686" s="94"/>
      <c r="J686" s="94"/>
      <c r="K686" s="94"/>
      <c r="L686" s="94"/>
      <c r="M686" s="94"/>
      <c r="N686" s="95"/>
      <c r="O686" s="95"/>
    </row>
    <row r="687" spans="1:15" ht="12.75" hidden="1">
      <c r="A687" s="98"/>
      <c r="B687" s="99"/>
      <c r="C687" s="101"/>
      <c r="D687" s="95"/>
      <c r="E687" s="95"/>
      <c r="F687" s="95"/>
      <c r="G687" s="94"/>
      <c r="H687" s="94"/>
      <c r="I687" s="94"/>
      <c r="J687" s="94"/>
      <c r="K687" s="94"/>
      <c r="L687" s="94"/>
      <c r="M687" s="94"/>
      <c r="N687" s="95"/>
      <c r="O687" s="95"/>
    </row>
    <row r="688" spans="1:15" ht="12.75" hidden="1">
      <c r="A688" s="98"/>
      <c r="B688" s="99"/>
      <c r="C688" s="101"/>
      <c r="D688" s="95"/>
      <c r="E688" s="95"/>
      <c r="F688" s="95"/>
      <c r="G688" s="94"/>
      <c r="H688" s="94"/>
      <c r="I688" s="94"/>
      <c r="J688" s="94"/>
      <c r="K688" s="94"/>
      <c r="L688" s="94"/>
      <c r="M688" s="94"/>
      <c r="N688" s="95"/>
      <c r="O688" s="95"/>
    </row>
    <row r="689" spans="1:15" ht="12.75" hidden="1">
      <c r="A689" s="98"/>
      <c r="B689" s="99"/>
      <c r="C689" s="101"/>
      <c r="D689" s="95"/>
      <c r="E689" s="95"/>
      <c r="F689" s="95"/>
      <c r="G689" s="94"/>
      <c r="H689" s="94"/>
      <c r="I689" s="94"/>
      <c r="J689" s="94"/>
      <c r="K689" s="94"/>
      <c r="L689" s="94"/>
      <c r="M689" s="94"/>
      <c r="N689" s="95"/>
      <c r="O689" s="95"/>
    </row>
    <row r="690" spans="1:15" ht="12.75" hidden="1">
      <c r="A690" s="98"/>
      <c r="B690" s="99"/>
      <c r="C690" s="101"/>
      <c r="D690" s="95"/>
      <c r="E690" s="95"/>
      <c r="F690" s="95"/>
      <c r="G690" s="94"/>
      <c r="H690" s="94"/>
      <c r="I690" s="94"/>
      <c r="J690" s="94"/>
      <c r="K690" s="94"/>
      <c r="L690" s="94"/>
      <c r="M690" s="94"/>
      <c r="N690" s="95"/>
      <c r="O690" s="95"/>
    </row>
    <row r="691" spans="1:15" ht="12.75" hidden="1">
      <c r="A691" s="98"/>
      <c r="B691" s="99"/>
      <c r="C691" s="101"/>
      <c r="D691" s="95"/>
      <c r="E691" s="95"/>
      <c r="F691" s="95"/>
      <c r="G691" s="94"/>
      <c r="H691" s="94"/>
      <c r="I691" s="94"/>
      <c r="J691" s="94"/>
      <c r="K691" s="94"/>
      <c r="L691" s="94"/>
      <c r="M691" s="94"/>
      <c r="N691" s="95"/>
      <c r="O691" s="95"/>
    </row>
    <row r="692" spans="1:15" ht="12.75" hidden="1">
      <c r="A692" s="98"/>
      <c r="B692" s="99"/>
      <c r="C692" s="101"/>
      <c r="D692" s="95"/>
      <c r="E692" s="95"/>
      <c r="F692" s="95"/>
      <c r="G692" s="94"/>
      <c r="H692" s="94"/>
      <c r="I692" s="94"/>
      <c r="J692" s="94"/>
      <c r="K692" s="94"/>
      <c r="L692" s="94"/>
      <c r="M692" s="94"/>
      <c r="N692" s="95"/>
      <c r="O692" s="95"/>
    </row>
    <row r="693" spans="1:15" ht="12.75" hidden="1">
      <c r="A693" s="98"/>
      <c r="B693" s="99"/>
      <c r="C693" s="101"/>
      <c r="D693" s="95"/>
      <c r="E693" s="95"/>
      <c r="F693" s="95"/>
      <c r="G693" s="94"/>
      <c r="H693" s="94"/>
      <c r="I693" s="94"/>
      <c r="J693" s="94"/>
      <c r="K693" s="94"/>
      <c r="L693" s="94"/>
      <c r="M693" s="94"/>
      <c r="N693" s="95"/>
      <c r="O693" s="95"/>
    </row>
    <row r="694" spans="1:15" ht="12.75" hidden="1">
      <c r="A694" s="98"/>
      <c r="B694" s="99"/>
      <c r="C694" s="101"/>
      <c r="D694" s="95"/>
      <c r="E694" s="95"/>
      <c r="F694" s="95"/>
      <c r="G694" s="94"/>
      <c r="H694" s="94"/>
      <c r="I694" s="94"/>
      <c r="J694" s="94"/>
      <c r="K694" s="94"/>
      <c r="L694" s="94"/>
      <c r="M694" s="94"/>
      <c r="N694" s="95"/>
      <c r="O694" s="95"/>
    </row>
    <row r="695" spans="1:15" ht="12.75" hidden="1">
      <c r="A695" s="98"/>
      <c r="B695" s="99"/>
      <c r="C695" s="101"/>
      <c r="D695" s="95"/>
      <c r="E695" s="95"/>
      <c r="F695" s="95"/>
      <c r="G695" s="94"/>
      <c r="H695" s="94"/>
      <c r="I695" s="94"/>
      <c r="J695" s="94"/>
      <c r="K695" s="94"/>
      <c r="L695" s="94"/>
      <c r="M695" s="94"/>
      <c r="N695" s="95"/>
      <c r="O695" s="95"/>
    </row>
    <row r="696" spans="1:15" ht="12.75" hidden="1">
      <c r="A696" s="98"/>
      <c r="B696" s="99"/>
      <c r="C696" s="101"/>
      <c r="D696" s="95"/>
      <c r="E696" s="95"/>
      <c r="F696" s="95"/>
      <c r="G696" s="94"/>
      <c r="H696" s="94"/>
      <c r="I696" s="94"/>
      <c r="J696" s="94"/>
      <c r="K696" s="94"/>
      <c r="L696" s="94"/>
      <c r="M696" s="94"/>
      <c r="N696" s="95"/>
      <c r="O696" s="95"/>
    </row>
    <row r="697" spans="1:15" ht="12.75" hidden="1">
      <c r="A697" s="98"/>
      <c r="B697" s="99"/>
      <c r="C697" s="101"/>
      <c r="D697" s="95"/>
      <c r="E697" s="95"/>
      <c r="F697" s="95"/>
      <c r="G697" s="94"/>
      <c r="H697" s="94"/>
      <c r="I697" s="94"/>
      <c r="J697" s="94"/>
      <c r="K697" s="94"/>
      <c r="L697" s="94"/>
      <c r="M697" s="94"/>
      <c r="N697" s="95"/>
      <c r="O697" s="95"/>
    </row>
    <row r="698" spans="1:15" ht="12.75" hidden="1">
      <c r="A698" s="98"/>
      <c r="B698" s="99"/>
      <c r="C698" s="101"/>
      <c r="D698" s="95"/>
      <c r="E698" s="95"/>
      <c r="F698" s="95"/>
      <c r="G698" s="94"/>
      <c r="H698" s="94"/>
      <c r="I698" s="94"/>
      <c r="J698" s="94"/>
      <c r="K698" s="94"/>
      <c r="L698" s="94"/>
      <c r="M698" s="94"/>
      <c r="N698" s="95"/>
      <c r="O698" s="95"/>
    </row>
    <row r="699" spans="1:15" ht="12.75" hidden="1">
      <c r="A699" s="98"/>
      <c r="B699" s="99"/>
      <c r="C699" s="101"/>
      <c r="D699" s="95"/>
      <c r="E699" s="95"/>
      <c r="F699" s="95"/>
      <c r="G699" s="94"/>
      <c r="H699" s="94"/>
      <c r="I699" s="94"/>
      <c r="J699" s="94"/>
      <c r="K699" s="94"/>
      <c r="L699" s="94"/>
      <c r="M699" s="94"/>
      <c r="N699" s="95"/>
      <c r="O699" s="95"/>
    </row>
    <row r="700" spans="1:15" ht="12.75" hidden="1">
      <c r="A700" s="98"/>
      <c r="B700" s="99"/>
      <c r="C700" s="101"/>
      <c r="D700" s="95"/>
      <c r="E700" s="95"/>
      <c r="F700" s="95"/>
      <c r="G700" s="94"/>
      <c r="H700" s="94"/>
      <c r="I700" s="94"/>
      <c r="J700" s="94"/>
      <c r="K700" s="94"/>
      <c r="L700" s="94"/>
      <c r="M700" s="94"/>
      <c r="N700" s="95"/>
      <c r="O700" s="95"/>
    </row>
    <row r="701" spans="1:15" ht="12.75" hidden="1">
      <c r="A701" s="98"/>
      <c r="B701" s="99"/>
      <c r="C701" s="101"/>
      <c r="D701" s="95"/>
      <c r="E701" s="95"/>
      <c r="F701" s="95"/>
      <c r="G701" s="94"/>
      <c r="H701" s="94"/>
      <c r="I701" s="94"/>
      <c r="J701" s="94"/>
      <c r="K701" s="94"/>
      <c r="L701" s="94"/>
      <c r="M701" s="94"/>
      <c r="N701" s="95"/>
      <c r="O701" s="95"/>
    </row>
    <row r="702" spans="1:15" ht="12.75" hidden="1">
      <c r="A702" s="98"/>
      <c r="B702" s="99"/>
      <c r="C702" s="101"/>
      <c r="D702" s="95"/>
      <c r="E702" s="95"/>
      <c r="F702" s="95"/>
      <c r="G702" s="94"/>
      <c r="H702" s="94"/>
      <c r="I702" s="94"/>
      <c r="J702" s="94"/>
      <c r="K702" s="94"/>
      <c r="L702" s="94"/>
      <c r="M702" s="94"/>
      <c r="N702" s="95"/>
      <c r="O702" s="95"/>
    </row>
    <row r="703" spans="1:15" ht="12.75" hidden="1">
      <c r="A703" s="98"/>
      <c r="B703" s="99"/>
      <c r="C703" s="101"/>
      <c r="D703" s="95"/>
      <c r="E703" s="95"/>
      <c r="F703" s="95"/>
      <c r="G703" s="94"/>
      <c r="H703" s="94"/>
      <c r="I703" s="94"/>
      <c r="J703" s="94"/>
      <c r="K703" s="94"/>
      <c r="L703" s="94"/>
      <c r="M703" s="94"/>
      <c r="N703" s="95"/>
      <c r="O703" s="95"/>
    </row>
    <row r="704" spans="1:15" ht="12.75" hidden="1">
      <c r="A704" s="98"/>
      <c r="B704" s="99"/>
      <c r="C704" s="101"/>
      <c r="D704" s="95"/>
      <c r="E704" s="95"/>
      <c r="F704" s="95"/>
      <c r="G704" s="94"/>
      <c r="H704" s="94"/>
      <c r="I704" s="94"/>
      <c r="J704" s="94"/>
      <c r="K704" s="94"/>
      <c r="L704" s="94"/>
      <c r="M704" s="94"/>
      <c r="N704" s="95"/>
      <c r="O704" s="95"/>
    </row>
    <row r="705" spans="1:15" ht="12.75" hidden="1">
      <c r="A705" s="98"/>
      <c r="B705" s="99"/>
      <c r="C705" s="101"/>
      <c r="D705" s="95"/>
      <c r="E705" s="95"/>
      <c r="F705" s="95"/>
      <c r="G705" s="94"/>
      <c r="H705" s="94"/>
      <c r="I705" s="94"/>
      <c r="J705" s="94"/>
      <c r="K705" s="94"/>
      <c r="L705" s="94"/>
      <c r="M705" s="94"/>
      <c r="N705" s="95"/>
      <c r="O705" s="95"/>
    </row>
    <row r="706" spans="1:15" ht="12.75" hidden="1">
      <c r="A706" s="98"/>
      <c r="B706" s="99"/>
      <c r="C706" s="101"/>
      <c r="D706" s="95"/>
      <c r="E706" s="95"/>
      <c r="F706" s="95"/>
      <c r="G706" s="94"/>
      <c r="H706" s="94"/>
      <c r="I706" s="94"/>
      <c r="J706" s="94"/>
      <c r="K706" s="94"/>
      <c r="L706" s="94"/>
      <c r="M706" s="94"/>
      <c r="N706" s="95"/>
      <c r="O706" s="95"/>
    </row>
    <row r="707" spans="1:15" ht="12.75" hidden="1">
      <c r="A707" s="98"/>
      <c r="B707" s="99"/>
      <c r="C707" s="101"/>
      <c r="D707" s="95"/>
      <c r="E707" s="95"/>
      <c r="F707" s="95"/>
      <c r="G707" s="94"/>
      <c r="H707" s="94"/>
      <c r="I707" s="94"/>
      <c r="J707" s="94"/>
      <c r="K707" s="94"/>
      <c r="L707" s="94"/>
      <c r="M707" s="94"/>
      <c r="N707" s="95"/>
      <c r="O707" s="95"/>
    </row>
    <row r="708" spans="1:15" ht="12.75" hidden="1">
      <c r="A708" s="98"/>
      <c r="B708" s="99"/>
      <c r="C708" s="101"/>
      <c r="D708" s="95"/>
      <c r="E708" s="95"/>
      <c r="F708" s="95"/>
      <c r="G708" s="94"/>
      <c r="H708" s="94"/>
      <c r="I708" s="94"/>
      <c r="J708" s="94"/>
      <c r="K708" s="94"/>
      <c r="L708" s="94"/>
      <c r="M708" s="94"/>
      <c r="N708" s="95"/>
      <c r="O708" s="95"/>
    </row>
    <row r="709" spans="1:15" ht="12.75" hidden="1">
      <c r="A709" s="98"/>
      <c r="B709" s="99"/>
      <c r="C709" s="101"/>
      <c r="D709" s="95"/>
      <c r="E709" s="95"/>
      <c r="F709" s="95"/>
      <c r="G709" s="94"/>
      <c r="H709" s="94"/>
      <c r="I709" s="94"/>
      <c r="J709" s="94"/>
      <c r="K709" s="94"/>
      <c r="L709" s="94"/>
      <c r="M709" s="94"/>
      <c r="N709" s="95"/>
      <c r="O709" s="95"/>
    </row>
    <row r="710" spans="1:15" ht="12.75" hidden="1">
      <c r="A710" s="98"/>
      <c r="B710" s="99"/>
      <c r="C710" s="101"/>
      <c r="D710" s="95"/>
      <c r="E710" s="95"/>
      <c r="F710" s="95"/>
      <c r="G710" s="94"/>
      <c r="H710" s="94"/>
      <c r="I710" s="94"/>
      <c r="J710" s="94"/>
      <c r="K710" s="94"/>
      <c r="L710" s="94"/>
      <c r="M710" s="94"/>
      <c r="N710" s="95"/>
      <c r="O710" s="95"/>
    </row>
    <row r="711" spans="1:15" ht="12.75" hidden="1">
      <c r="A711" s="98"/>
      <c r="B711" s="99"/>
      <c r="C711" s="101"/>
      <c r="D711" s="95"/>
      <c r="E711" s="95"/>
      <c r="F711" s="95"/>
      <c r="G711" s="94"/>
      <c r="H711" s="94"/>
      <c r="I711" s="94"/>
      <c r="J711" s="94"/>
      <c r="K711" s="94"/>
      <c r="L711" s="94"/>
      <c r="M711" s="94"/>
      <c r="N711" s="95"/>
      <c r="O711" s="95"/>
    </row>
    <row r="712" spans="1:15" ht="12.75" hidden="1">
      <c r="A712" s="98"/>
      <c r="B712" s="99"/>
      <c r="C712" s="101"/>
      <c r="D712" s="95"/>
      <c r="E712" s="95"/>
      <c r="F712" s="95"/>
      <c r="G712" s="94"/>
      <c r="H712" s="94"/>
      <c r="I712" s="94"/>
      <c r="J712" s="94"/>
      <c r="K712" s="94"/>
      <c r="L712" s="94"/>
      <c r="M712" s="94"/>
      <c r="N712" s="95"/>
      <c r="O712" s="95"/>
    </row>
    <row r="713" spans="1:15" ht="12.75" hidden="1">
      <c r="A713" s="98"/>
      <c r="B713" s="99"/>
      <c r="C713" s="101"/>
      <c r="D713" s="95"/>
      <c r="E713" s="95"/>
      <c r="F713" s="95"/>
      <c r="G713" s="94"/>
      <c r="H713" s="94"/>
      <c r="I713" s="94"/>
      <c r="J713" s="94"/>
      <c r="K713" s="94"/>
      <c r="L713" s="94"/>
      <c r="M713" s="94"/>
      <c r="N713" s="95"/>
      <c r="O713" s="95"/>
    </row>
    <row r="714" spans="1:15" ht="12.75" hidden="1">
      <c r="A714" s="98"/>
      <c r="B714" s="99"/>
      <c r="C714" s="101"/>
      <c r="D714" s="95"/>
      <c r="E714" s="95"/>
      <c r="F714" s="95"/>
      <c r="G714" s="94"/>
      <c r="H714" s="94"/>
      <c r="I714" s="94"/>
      <c r="J714" s="94"/>
      <c r="K714" s="94"/>
      <c r="L714" s="94"/>
      <c r="M714" s="94"/>
      <c r="N714" s="95"/>
      <c r="O714" s="95"/>
    </row>
    <row r="715" spans="1:15" ht="12.75" hidden="1">
      <c r="A715" s="98"/>
      <c r="B715" s="99"/>
      <c r="C715" s="101"/>
      <c r="D715" s="95"/>
      <c r="E715" s="95"/>
      <c r="F715" s="95"/>
      <c r="G715" s="94"/>
      <c r="H715" s="94"/>
      <c r="I715" s="94"/>
      <c r="J715" s="94"/>
      <c r="K715" s="94"/>
      <c r="L715" s="94"/>
      <c r="M715" s="94"/>
      <c r="N715" s="95"/>
      <c r="O715" s="95"/>
    </row>
    <row r="716" spans="1:15" ht="12.75" hidden="1">
      <c r="A716" s="98"/>
      <c r="B716" s="99"/>
      <c r="C716" s="101"/>
      <c r="D716" s="95"/>
      <c r="E716" s="95"/>
      <c r="F716" s="95"/>
      <c r="G716" s="94"/>
      <c r="H716" s="94"/>
      <c r="I716" s="94"/>
      <c r="J716" s="94"/>
      <c r="K716" s="94"/>
      <c r="L716" s="94"/>
      <c r="M716" s="94"/>
      <c r="N716" s="95"/>
      <c r="O716" s="95"/>
    </row>
    <row r="717" spans="1:15" ht="12.75" hidden="1">
      <c r="A717" s="98"/>
      <c r="B717" s="99"/>
      <c r="C717" s="101"/>
      <c r="D717" s="95"/>
      <c r="E717" s="95"/>
      <c r="F717" s="95"/>
      <c r="G717" s="94"/>
      <c r="H717" s="94"/>
      <c r="I717" s="94"/>
      <c r="J717" s="94"/>
      <c r="K717" s="94"/>
      <c r="L717" s="94"/>
      <c r="M717" s="94"/>
      <c r="N717" s="95"/>
      <c r="O717" s="95"/>
    </row>
    <row r="718" spans="1:15" ht="12.75" hidden="1">
      <c r="A718" s="98"/>
      <c r="B718" s="99"/>
      <c r="C718" s="101"/>
      <c r="D718" s="95"/>
      <c r="E718" s="95"/>
      <c r="F718" s="95"/>
      <c r="G718" s="94"/>
      <c r="H718" s="94"/>
      <c r="I718" s="94"/>
      <c r="J718" s="94"/>
      <c r="K718" s="94"/>
      <c r="L718" s="94"/>
      <c r="M718" s="94"/>
      <c r="N718" s="95"/>
      <c r="O718" s="95"/>
    </row>
    <row r="719" spans="1:15" ht="12.75" hidden="1">
      <c r="A719" s="98"/>
      <c r="B719" s="99"/>
      <c r="C719" s="101"/>
      <c r="D719" s="95"/>
      <c r="E719" s="95"/>
      <c r="F719" s="95"/>
      <c r="G719" s="94"/>
      <c r="H719" s="94"/>
      <c r="I719" s="94"/>
      <c r="J719" s="94"/>
      <c r="K719" s="94"/>
      <c r="L719" s="94"/>
      <c r="M719" s="94"/>
      <c r="N719" s="95"/>
      <c r="O719" s="95"/>
    </row>
    <row r="720" spans="1:15" ht="12.75" hidden="1">
      <c r="A720" s="98"/>
      <c r="B720" s="99"/>
      <c r="C720" s="101"/>
      <c r="D720" s="95"/>
      <c r="E720" s="95"/>
      <c r="F720" s="95"/>
      <c r="G720" s="94"/>
      <c r="H720" s="94"/>
      <c r="I720" s="94"/>
      <c r="J720" s="94"/>
      <c r="K720" s="94"/>
      <c r="L720" s="94"/>
      <c r="M720" s="94"/>
      <c r="N720" s="95"/>
      <c r="O720" s="95"/>
    </row>
    <row r="721" spans="1:15" ht="12.75" hidden="1">
      <c r="A721" s="98"/>
      <c r="B721" s="99"/>
      <c r="C721" s="101"/>
      <c r="D721" s="95"/>
      <c r="E721" s="95"/>
      <c r="F721" s="95"/>
      <c r="G721" s="94"/>
      <c r="H721" s="94"/>
      <c r="I721" s="94"/>
      <c r="J721" s="94"/>
      <c r="K721" s="94"/>
      <c r="L721" s="94"/>
      <c r="M721" s="94"/>
      <c r="N721" s="95"/>
      <c r="O721" s="95"/>
    </row>
    <row r="722" spans="1:15" ht="12.75" hidden="1">
      <c r="A722" s="98"/>
      <c r="B722" s="99"/>
      <c r="C722" s="101"/>
      <c r="D722" s="95"/>
      <c r="E722" s="95"/>
      <c r="F722" s="95"/>
      <c r="G722" s="94"/>
      <c r="H722" s="94"/>
      <c r="I722" s="94"/>
      <c r="J722" s="94"/>
      <c r="K722" s="94"/>
      <c r="L722" s="94"/>
      <c r="M722" s="94"/>
      <c r="N722" s="95"/>
      <c r="O722" s="95"/>
    </row>
    <row r="723" spans="1:15" ht="12.75" hidden="1">
      <c r="A723" s="98"/>
      <c r="B723" s="99"/>
      <c r="C723" s="101"/>
      <c r="D723" s="95"/>
      <c r="E723" s="95"/>
      <c r="F723" s="95"/>
      <c r="G723" s="94"/>
      <c r="H723" s="94"/>
      <c r="I723" s="94"/>
      <c r="J723" s="94"/>
      <c r="K723" s="94"/>
      <c r="L723" s="94"/>
      <c r="M723" s="94"/>
      <c r="N723" s="95"/>
      <c r="O723" s="95"/>
    </row>
    <row r="724" spans="1:15" ht="12.75" hidden="1">
      <c r="A724" s="98"/>
      <c r="B724" s="99"/>
      <c r="C724" s="101"/>
      <c r="D724" s="95"/>
      <c r="E724" s="95"/>
      <c r="F724" s="95"/>
      <c r="G724" s="94"/>
      <c r="H724" s="94"/>
      <c r="I724" s="94"/>
      <c r="J724" s="94"/>
      <c r="K724" s="94"/>
      <c r="L724" s="94"/>
      <c r="M724" s="94"/>
      <c r="N724" s="95"/>
      <c r="O724" s="95"/>
    </row>
    <row r="725" spans="1:15" ht="12.75" hidden="1">
      <c r="A725" s="98"/>
      <c r="B725" s="99"/>
      <c r="C725" s="101"/>
      <c r="D725" s="95"/>
      <c r="E725" s="95"/>
      <c r="F725" s="95"/>
      <c r="G725" s="94"/>
      <c r="H725" s="94"/>
      <c r="I725" s="94"/>
      <c r="J725" s="94"/>
      <c r="K725" s="94"/>
      <c r="L725" s="94"/>
      <c r="M725" s="94"/>
      <c r="N725" s="95"/>
      <c r="O725" s="95"/>
    </row>
    <row r="726" spans="1:15" ht="12.75" hidden="1">
      <c r="A726" s="98"/>
      <c r="B726" s="99"/>
      <c r="C726" s="101"/>
      <c r="D726" s="95"/>
      <c r="E726" s="95"/>
      <c r="F726" s="95"/>
      <c r="G726" s="94"/>
      <c r="H726" s="94"/>
      <c r="I726" s="94"/>
      <c r="J726" s="94"/>
      <c r="K726" s="94"/>
      <c r="L726" s="94"/>
      <c r="M726" s="94"/>
      <c r="N726" s="95"/>
      <c r="O726" s="95"/>
    </row>
    <row r="727" spans="1:15" ht="12.75" hidden="1">
      <c r="A727" s="98"/>
      <c r="B727" s="99"/>
      <c r="C727" s="101"/>
      <c r="D727" s="95"/>
      <c r="E727" s="95"/>
      <c r="F727" s="95"/>
      <c r="G727" s="94"/>
      <c r="H727" s="94"/>
      <c r="I727" s="94"/>
      <c r="J727" s="94"/>
      <c r="K727" s="94"/>
      <c r="L727" s="94"/>
      <c r="M727" s="94"/>
      <c r="N727" s="95"/>
      <c r="O727" s="95"/>
    </row>
    <row r="728" spans="1:15" ht="12.75" hidden="1">
      <c r="A728" s="98"/>
      <c r="B728" s="99"/>
      <c r="C728" s="101"/>
      <c r="D728" s="95"/>
      <c r="E728" s="95"/>
      <c r="F728" s="95"/>
      <c r="G728" s="94"/>
      <c r="H728" s="94"/>
      <c r="I728" s="94"/>
      <c r="J728" s="94"/>
      <c r="K728" s="94"/>
      <c r="L728" s="94"/>
      <c r="M728" s="94"/>
      <c r="N728" s="95"/>
      <c r="O728" s="95"/>
    </row>
    <row r="729" spans="1:15" ht="12.75" hidden="1">
      <c r="A729" s="98"/>
      <c r="B729" s="99"/>
      <c r="C729" s="101"/>
      <c r="D729" s="95"/>
      <c r="E729" s="95"/>
      <c r="F729" s="95"/>
      <c r="G729" s="94"/>
      <c r="H729" s="94"/>
      <c r="I729" s="94"/>
      <c r="J729" s="94"/>
      <c r="K729" s="94"/>
      <c r="L729" s="94"/>
      <c r="M729" s="94"/>
      <c r="N729" s="95"/>
      <c r="O729" s="95"/>
    </row>
    <row r="730" spans="1:15" ht="12.75" hidden="1">
      <c r="A730" s="98"/>
      <c r="B730" s="99"/>
      <c r="C730" s="101"/>
      <c r="D730" s="95"/>
      <c r="E730" s="95"/>
      <c r="F730" s="95"/>
      <c r="G730" s="94"/>
      <c r="H730" s="94"/>
      <c r="I730" s="94"/>
      <c r="J730" s="94"/>
      <c r="K730" s="94"/>
      <c r="L730" s="94"/>
      <c r="M730" s="94"/>
      <c r="N730" s="95"/>
      <c r="O730" s="95"/>
    </row>
    <row r="731" spans="1:15" ht="12.75" hidden="1">
      <c r="A731" s="98"/>
      <c r="B731" s="99"/>
      <c r="C731" s="101"/>
      <c r="D731" s="95"/>
      <c r="E731" s="95"/>
      <c r="F731" s="95"/>
      <c r="G731" s="94"/>
      <c r="H731" s="94"/>
      <c r="I731" s="94"/>
      <c r="J731" s="94"/>
      <c r="K731" s="94"/>
      <c r="L731" s="94"/>
      <c r="M731" s="94"/>
      <c r="N731" s="95"/>
      <c r="O731" s="95"/>
    </row>
    <row r="732" spans="1:15" ht="12.75" hidden="1">
      <c r="A732" s="98"/>
      <c r="B732" s="99"/>
      <c r="C732" s="101"/>
      <c r="D732" s="95"/>
      <c r="E732" s="95"/>
      <c r="F732" s="95"/>
      <c r="G732" s="94"/>
      <c r="H732" s="94"/>
      <c r="I732" s="94"/>
      <c r="J732" s="94"/>
      <c r="K732" s="94"/>
      <c r="L732" s="94"/>
      <c r="M732" s="94"/>
      <c r="N732" s="95"/>
      <c r="O732" s="95"/>
    </row>
    <row r="733" spans="1:15" ht="12.75" hidden="1">
      <c r="A733" s="98"/>
      <c r="B733" s="99"/>
      <c r="C733" s="101"/>
      <c r="D733" s="95"/>
      <c r="E733" s="95"/>
      <c r="F733" s="95"/>
      <c r="G733" s="94"/>
      <c r="H733" s="94"/>
      <c r="I733" s="94"/>
      <c r="J733" s="94"/>
      <c r="K733" s="94"/>
      <c r="L733" s="94"/>
      <c r="M733" s="94"/>
      <c r="N733" s="95"/>
      <c r="O733" s="95"/>
    </row>
    <row r="734" spans="1:15" ht="12.75" hidden="1">
      <c r="A734" s="98"/>
      <c r="B734" s="99"/>
      <c r="C734" s="101"/>
      <c r="D734" s="95"/>
      <c r="E734" s="95"/>
      <c r="F734" s="95"/>
      <c r="G734" s="94"/>
      <c r="H734" s="94"/>
      <c r="I734" s="94"/>
      <c r="J734" s="94"/>
      <c r="K734" s="94"/>
      <c r="L734" s="94"/>
      <c r="M734" s="94"/>
      <c r="N734" s="95"/>
      <c r="O734" s="95"/>
    </row>
    <row r="735" spans="1:15" ht="12.75" hidden="1">
      <c r="A735" s="98"/>
      <c r="B735" s="99"/>
      <c r="C735" s="101"/>
      <c r="D735" s="95"/>
      <c r="E735" s="95"/>
      <c r="F735" s="95"/>
      <c r="G735" s="94"/>
      <c r="H735" s="94"/>
      <c r="I735" s="94"/>
      <c r="J735" s="94"/>
      <c r="K735" s="94"/>
      <c r="L735" s="94"/>
      <c r="M735" s="94"/>
      <c r="N735" s="95"/>
      <c r="O735" s="95"/>
    </row>
    <row r="736" spans="1:15" ht="12.75" hidden="1">
      <c r="A736" s="98"/>
      <c r="B736" s="99"/>
      <c r="C736" s="101"/>
      <c r="D736" s="95"/>
      <c r="E736" s="95"/>
      <c r="F736" s="95"/>
      <c r="G736" s="94"/>
      <c r="H736" s="94"/>
      <c r="I736" s="94"/>
      <c r="J736" s="94"/>
      <c r="K736" s="94"/>
      <c r="L736" s="94"/>
      <c r="M736" s="94"/>
      <c r="N736" s="95"/>
      <c r="O736" s="95"/>
    </row>
    <row r="737" spans="1:15" ht="12.75" hidden="1">
      <c r="A737" s="98"/>
      <c r="B737" s="99"/>
      <c r="C737" s="101"/>
      <c r="D737" s="95"/>
      <c r="E737" s="95"/>
      <c r="F737" s="95"/>
      <c r="G737" s="94"/>
      <c r="H737" s="94"/>
      <c r="I737" s="94"/>
      <c r="J737" s="94"/>
      <c r="K737" s="94"/>
      <c r="L737" s="94"/>
      <c r="M737" s="94"/>
      <c r="N737" s="95"/>
      <c r="O737" s="95"/>
    </row>
    <row r="738" spans="1:15" ht="12.75" hidden="1">
      <c r="A738" s="98"/>
      <c r="B738" s="99"/>
      <c r="C738" s="101"/>
      <c r="D738" s="95"/>
      <c r="E738" s="95"/>
      <c r="F738" s="95"/>
      <c r="G738" s="94"/>
      <c r="H738" s="94"/>
      <c r="I738" s="94"/>
      <c r="J738" s="94"/>
      <c r="K738" s="94"/>
      <c r="L738" s="94"/>
      <c r="M738" s="94"/>
      <c r="N738" s="95"/>
      <c r="O738" s="95"/>
    </row>
    <row r="739" spans="1:15" ht="12.75" hidden="1">
      <c r="A739" s="98"/>
      <c r="B739" s="99"/>
      <c r="C739" s="101"/>
      <c r="D739" s="95"/>
      <c r="E739" s="95"/>
      <c r="F739" s="95"/>
      <c r="G739" s="94"/>
      <c r="H739" s="94"/>
      <c r="I739" s="94"/>
      <c r="J739" s="94"/>
      <c r="K739" s="94"/>
      <c r="L739" s="94"/>
      <c r="M739" s="94"/>
      <c r="N739" s="95"/>
      <c r="O739" s="95"/>
    </row>
    <row r="740" spans="1:15" ht="12.75" hidden="1">
      <c r="A740" s="98"/>
      <c r="B740" s="99"/>
      <c r="C740" s="101"/>
      <c r="D740" s="95"/>
      <c r="E740" s="95"/>
      <c r="F740" s="95"/>
      <c r="G740" s="94"/>
      <c r="H740" s="94"/>
      <c r="I740" s="94"/>
      <c r="J740" s="94"/>
      <c r="K740" s="94"/>
      <c r="L740" s="94"/>
      <c r="M740" s="94"/>
      <c r="N740" s="95"/>
      <c r="O740" s="95"/>
    </row>
    <row r="741" spans="1:15" ht="12.75" hidden="1">
      <c r="A741" s="98"/>
      <c r="B741" s="99"/>
      <c r="C741" s="101"/>
      <c r="D741" s="95"/>
      <c r="E741" s="95"/>
      <c r="F741" s="95"/>
      <c r="G741" s="94"/>
      <c r="H741" s="94"/>
      <c r="I741" s="94"/>
      <c r="J741" s="94"/>
      <c r="K741" s="94"/>
      <c r="L741" s="94"/>
      <c r="M741" s="94"/>
      <c r="N741" s="95"/>
      <c r="O741" s="95"/>
    </row>
    <row r="742" spans="1:15" ht="12.75" hidden="1">
      <c r="A742" s="98"/>
      <c r="B742" s="99"/>
      <c r="C742" s="101"/>
      <c r="D742" s="95"/>
      <c r="E742" s="95"/>
      <c r="F742" s="95"/>
      <c r="G742" s="94"/>
      <c r="H742" s="94"/>
      <c r="I742" s="94"/>
      <c r="J742" s="94"/>
      <c r="K742" s="94"/>
      <c r="L742" s="94"/>
      <c r="M742" s="94"/>
      <c r="N742" s="95"/>
      <c r="O742" s="95"/>
    </row>
    <row r="743" spans="1:15" ht="12.75" hidden="1">
      <c r="A743" s="98"/>
      <c r="B743" s="99"/>
      <c r="C743" s="101"/>
      <c r="D743" s="95"/>
      <c r="E743" s="95"/>
      <c r="F743" s="95"/>
      <c r="G743" s="94"/>
      <c r="H743" s="94"/>
      <c r="I743" s="94"/>
      <c r="J743" s="94"/>
      <c r="K743" s="94"/>
      <c r="L743" s="94"/>
      <c r="M743" s="94"/>
      <c r="N743" s="95"/>
      <c r="O743" s="95"/>
    </row>
    <row r="744" spans="1:15" ht="12.75" hidden="1">
      <c r="A744" s="98"/>
      <c r="B744" s="99"/>
      <c r="C744" s="101"/>
      <c r="D744" s="95"/>
      <c r="E744" s="95"/>
      <c r="F744" s="95"/>
      <c r="G744" s="94"/>
      <c r="H744" s="94"/>
      <c r="I744" s="94"/>
      <c r="J744" s="94"/>
      <c r="K744" s="94"/>
      <c r="L744" s="94"/>
      <c r="M744" s="94"/>
      <c r="N744" s="95"/>
      <c r="O744" s="95"/>
    </row>
    <row r="745" spans="1:15" ht="12.75" hidden="1">
      <c r="A745" s="98"/>
      <c r="B745" s="99"/>
      <c r="C745" s="101"/>
      <c r="D745" s="95"/>
      <c r="E745" s="95"/>
      <c r="F745" s="95"/>
      <c r="G745" s="94"/>
      <c r="H745" s="94"/>
      <c r="I745" s="94"/>
      <c r="J745" s="94"/>
      <c r="K745" s="94"/>
      <c r="L745" s="94"/>
      <c r="M745" s="94"/>
      <c r="N745" s="95"/>
      <c r="O745" s="95"/>
    </row>
    <row r="746" spans="1:15" ht="12.75" hidden="1">
      <c r="A746" s="98"/>
      <c r="B746" s="99"/>
      <c r="C746" s="101"/>
      <c r="D746" s="95"/>
      <c r="E746" s="95"/>
      <c r="F746" s="95"/>
      <c r="G746" s="94"/>
      <c r="H746" s="94"/>
      <c r="I746" s="94"/>
      <c r="J746" s="94"/>
      <c r="K746" s="94"/>
      <c r="L746" s="94"/>
      <c r="M746" s="94"/>
      <c r="N746" s="95"/>
      <c r="O746" s="95"/>
    </row>
    <row r="747" spans="1:15" ht="12.75" hidden="1">
      <c r="A747" s="98"/>
      <c r="B747" s="99"/>
      <c r="C747" s="101"/>
      <c r="D747" s="95"/>
      <c r="E747" s="95"/>
      <c r="F747" s="95"/>
      <c r="G747" s="94"/>
      <c r="H747" s="94"/>
      <c r="I747" s="94"/>
      <c r="J747" s="94"/>
      <c r="K747" s="94"/>
      <c r="L747" s="94"/>
      <c r="M747" s="94"/>
      <c r="N747" s="95"/>
      <c r="O747" s="95"/>
    </row>
    <row r="748" spans="1:15" ht="12.75" hidden="1">
      <c r="A748" s="98"/>
      <c r="B748" s="99"/>
      <c r="C748" s="101"/>
      <c r="D748" s="95"/>
      <c r="E748" s="95"/>
      <c r="F748" s="95"/>
      <c r="G748" s="94"/>
      <c r="H748" s="94"/>
      <c r="I748" s="94"/>
      <c r="J748" s="94"/>
      <c r="K748" s="94"/>
      <c r="L748" s="94"/>
      <c r="M748" s="94"/>
      <c r="N748" s="95"/>
      <c r="O748" s="95"/>
    </row>
    <row r="749" spans="1:15" ht="12.75" hidden="1">
      <c r="A749" s="98"/>
      <c r="B749" s="99"/>
      <c r="C749" s="101"/>
      <c r="D749" s="95"/>
      <c r="E749" s="95"/>
      <c r="F749" s="95"/>
      <c r="G749" s="94"/>
      <c r="H749" s="94"/>
      <c r="I749" s="94"/>
      <c r="J749" s="94"/>
      <c r="K749" s="94"/>
      <c r="L749" s="94"/>
      <c r="M749" s="94"/>
      <c r="N749" s="95"/>
      <c r="O749" s="95"/>
    </row>
    <row r="750" spans="1:15" ht="12.75" hidden="1">
      <c r="A750" s="98"/>
      <c r="B750" s="99"/>
      <c r="C750" s="101"/>
      <c r="D750" s="95"/>
      <c r="E750" s="95"/>
      <c r="F750" s="95"/>
      <c r="G750" s="94"/>
      <c r="H750" s="94"/>
      <c r="I750" s="94"/>
      <c r="J750" s="94"/>
      <c r="K750" s="94"/>
      <c r="L750" s="94"/>
      <c r="M750" s="94"/>
      <c r="N750" s="95"/>
      <c r="O750" s="95"/>
    </row>
    <row r="751" spans="1:15" ht="12.75" hidden="1">
      <c r="A751" s="98"/>
      <c r="B751" s="99"/>
      <c r="C751" s="101"/>
      <c r="D751" s="95"/>
      <c r="E751" s="95"/>
      <c r="F751" s="95"/>
      <c r="G751" s="94"/>
      <c r="H751" s="94"/>
      <c r="I751" s="94"/>
      <c r="J751" s="94"/>
      <c r="K751" s="94"/>
      <c r="L751" s="94"/>
      <c r="M751" s="94"/>
      <c r="N751" s="95"/>
      <c r="O751" s="95"/>
    </row>
    <row r="752" spans="1:15" ht="12.75" hidden="1">
      <c r="A752" s="98"/>
      <c r="B752" s="99"/>
      <c r="C752" s="101"/>
      <c r="D752" s="95"/>
      <c r="E752" s="95"/>
      <c r="F752" s="95"/>
      <c r="G752" s="94"/>
      <c r="H752" s="94"/>
      <c r="I752" s="94"/>
      <c r="J752" s="94"/>
      <c r="K752" s="94"/>
      <c r="L752" s="94"/>
      <c r="M752" s="94"/>
      <c r="N752" s="95"/>
      <c r="O752" s="95"/>
    </row>
    <row r="753" spans="1:15" ht="12.75" hidden="1">
      <c r="A753" s="98"/>
      <c r="B753" s="99"/>
      <c r="C753" s="101"/>
      <c r="D753" s="95"/>
      <c r="E753" s="95"/>
      <c r="F753" s="95"/>
      <c r="G753" s="94"/>
      <c r="H753" s="94"/>
      <c r="I753" s="94"/>
      <c r="J753" s="94"/>
      <c r="K753" s="94"/>
      <c r="L753" s="94"/>
      <c r="M753" s="94"/>
      <c r="N753" s="95"/>
      <c r="O753" s="95"/>
    </row>
    <row r="754" spans="1:15" ht="12.75" hidden="1">
      <c r="A754" s="98"/>
      <c r="B754" s="99"/>
      <c r="C754" s="101"/>
      <c r="D754" s="95"/>
      <c r="E754" s="95"/>
      <c r="F754" s="95"/>
      <c r="G754" s="94"/>
      <c r="H754" s="94"/>
      <c r="I754" s="94"/>
      <c r="J754" s="94"/>
      <c r="K754" s="94"/>
      <c r="L754" s="94"/>
      <c r="M754" s="94"/>
      <c r="N754" s="95"/>
      <c r="O754" s="95"/>
    </row>
    <row r="755" spans="1:15" ht="12.75" hidden="1">
      <c r="A755" s="98"/>
      <c r="B755" s="99"/>
      <c r="C755" s="101"/>
      <c r="D755" s="95"/>
      <c r="E755" s="95"/>
      <c r="F755" s="95"/>
      <c r="G755" s="94"/>
      <c r="H755" s="94"/>
      <c r="I755" s="94"/>
      <c r="J755" s="94"/>
      <c r="K755" s="94"/>
      <c r="L755" s="94"/>
      <c r="M755" s="94"/>
      <c r="N755" s="95"/>
      <c r="O755" s="95"/>
    </row>
    <row r="756" spans="1:15" ht="12.75" hidden="1">
      <c r="A756" s="98"/>
      <c r="B756" s="99"/>
      <c r="C756" s="101"/>
      <c r="D756" s="95"/>
      <c r="E756" s="95"/>
      <c r="F756" s="95"/>
      <c r="G756" s="94"/>
      <c r="H756" s="94"/>
      <c r="I756" s="94"/>
      <c r="J756" s="94"/>
      <c r="K756" s="94"/>
      <c r="L756" s="94"/>
      <c r="M756" s="94"/>
      <c r="N756" s="95"/>
      <c r="O756" s="95"/>
    </row>
    <row r="757" spans="1:15" ht="12.75" hidden="1">
      <c r="A757" s="98"/>
      <c r="B757" s="99"/>
      <c r="C757" s="101"/>
      <c r="D757" s="95"/>
      <c r="E757" s="95"/>
      <c r="F757" s="95"/>
      <c r="G757" s="94"/>
      <c r="H757" s="94"/>
      <c r="I757" s="94"/>
      <c r="J757" s="94"/>
      <c r="K757" s="94"/>
      <c r="L757" s="94"/>
      <c r="M757" s="94"/>
      <c r="N757" s="95"/>
      <c r="O757" s="95"/>
    </row>
    <row r="758" spans="1:15" ht="12.75" hidden="1">
      <c r="A758" s="98"/>
      <c r="B758" s="99"/>
      <c r="C758" s="101"/>
      <c r="D758" s="95"/>
      <c r="E758" s="95"/>
      <c r="F758" s="95"/>
      <c r="G758" s="94"/>
      <c r="H758" s="94"/>
      <c r="I758" s="94"/>
      <c r="J758" s="94"/>
      <c r="K758" s="94"/>
      <c r="L758" s="94"/>
      <c r="M758" s="94"/>
      <c r="N758" s="95"/>
      <c r="O758" s="95"/>
    </row>
    <row r="759" spans="1:15" ht="12.75" hidden="1">
      <c r="A759" s="98"/>
      <c r="B759" s="99"/>
      <c r="C759" s="101"/>
      <c r="D759" s="95"/>
      <c r="E759" s="95"/>
      <c r="F759" s="95"/>
      <c r="G759" s="94"/>
      <c r="H759" s="94"/>
      <c r="I759" s="94"/>
      <c r="J759" s="94"/>
      <c r="K759" s="94"/>
      <c r="L759" s="94"/>
      <c r="M759" s="94"/>
      <c r="N759" s="95"/>
      <c r="O759" s="95"/>
    </row>
    <row r="760" spans="1:15" ht="12.75" hidden="1">
      <c r="A760" s="98"/>
      <c r="B760" s="99"/>
      <c r="C760" s="101"/>
      <c r="D760" s="95"/>
      <c r="E760" s="95"/>
      <c r="F760" s="95"/>
      <c r="G760" s="94"/>
      <c r="H760" s="94"/>
      <c r="I760" s="94"/>
      <c r="J760" s="94"/>
      <c r="K760" s="94"/>
      <c r="L760" s="94"/>
      <c r="M760" s="94"/>
      <c r="N760" s="95"/>
      <c r="O760" s="95"/>
    </row>
    <row r="761" spans="1:15" ht="12.75" hidden="1">
      <c r="A761" s="98"/>
      <c r="B761" s="99"/>
      <c r="C761" s="101"/>
      <c r="D761" s="95"/>
      <c r="E761" s="95"/>
      <c r="F761" s="95"/>
      <c r="G761" s="94"/>
      <c r="H761" s="94"/>
      <c r="I761" s="94"/>
      <c r="J761" s="94"/>
      <c r="K761" s="94"/>
      <c r="L761" s="94"/>
      <c r="M761" s="94"/>
      <c r="N761" s="95"/>
      <c r="O761" s="95"/>
    </row>
    <row r="762" spans="1:15" ht="12.75" hidden="1">
      <c r="A762" s="98"/>
      <c r="B762" s="99"/>
      <c r="C762" s="101"/>
      <c r="D762" s="95"/>
      <c r="E762" s="95"/>
      <c r="F762" s="95"/>
      <c r="G762" s="94"/>
      <c r="H762" s="94"/>
      <c r="I762" s="94"/>
      <c r="J762" s="94"/>
      <c r="K762" s="94"/>
      <c r="L762" s="94"/>
      <c r="M762" s="94"/>
      <c r="N762" s="95"/>
      <c r="O762" s="95"/>
    </row>
    <row r="763" spans="1:15" ht="12.75" hidden="1">
      <c r="A763" s="98"/>
      <c r="B763" s="99"/>
      <c r="C763" s="101"/>
      <c r="D763" s="95"/>
      <c r="E763" s="95"/>
      <c r="F763" s="95"/>
      <c r="G763" s="94"/>
      <c r="H763" s="94"/>
      <c r="I763" s="94"/>
      <c r="J763" s="94"/>
      <c r="K763" s="94"/>
      <c r="L763" s="94"/>
      <c r="M763" s="94"/>
      <c r="N763" s="95"/>
      <c r="O763" s="95"/>
    </row>
    <row r="764" spans="1:15" ht="12.75" hidden="1">
      <c r="A764" s="98"/>
      <c r="B764" s="99"/>
      <c r="C764" s="101"/>
      <c r="D764" s="95"/>
      <c r="E764" s="95"/>
      <c r="F764" s="95"/>
      <c r="G764" s="94"/>
      <c r="H764" s="94"/>
      <c r="I764" s="94"/>
      <c r="J764" s="94"/>
      <c r="K764" s="94"/>
      <c r="L764" s="94"/>
      <c r="M764" s="94"/>
      <c r="N764" s="95"/>
      <c r="O764" s="95"/>
    </row>
    <row r="765" spans="1:15" ht="12.75" hidden="1">
      <c r="A765" s="98"/>
      <c r="B765" s="99"/>
      <c r="C765" s="101"/>
      <c r="D765" s="95"/>
      <c r="E765" s="95"/>
      <c r="F765" s="95"/>
      <c r="G765" s="94"/>
      <c r="H765" s="94"/>
      <c r="I765" s="94"/>
      <c r="J765" s="94"/>
      <c r="K765" s="94"/>
      <c r="L765" s="94"/>
      <c r="M765" s="94"/>
      <c r="N765" s="95"/>
      <c r="O765" s="95"/>
    </row>
    <row r="766" spans="1:15" ht="12.75" hidden="1">
      <c r="A766" s="98"/>
      <c r="B766" s="99"/>
      <c r="C766" s="101"/>
      <c r="D766" s="95"/>
      <c r="E766" s="95"/>
      <c r="F766" s="95"/>
      <c r="G766" s="94"/>
      <c r="H766" s="94"/>
      <c r="I766" s="94"/>
      <c r="J766" s="94"/>
      <c r="K766" s="94"/>
      <c r="L766" s="94"/>
      <c r="M766" s="94"/>
      <c r="N766" s="95"/>
      <c r="O766" s="95"/>
    </row>
    <row r="767" spans="1:15" ht="12.75" hidden="1">
      <c r="A767" s="98"/>
      <c r="B767" s="99"/>
      <c r="C767" s="101"/>
      <c r="D767" s="95"/>
      <c r="E767" s="95"/>
      <c r="F767" s="95"/>
      <c r="G767" s="94"/>
      <c r="H767" s="94"/>
      <c r="I767" s="94"/>
      <c r="J767" s="94"/>
      <c r="K767" s="94"/>
      <c r="L767" s="94"/>
      <c r="M767" s="94"/>
      <c r="N767" s="95"/>
      <c r="O767" s="95"/>
    </row>
    <row r="768" spans="1:15" ht="12.75" hidden="1">
      <c r="A768" s="98"/>
      <c r="B768" s="99"/>
      <c r="C768" s="101"/>
      <c r="D768" s="95"/>
      <c r="E768" s="95"/>
      <c r="F768" s="95"/>
      <c r="G768" s="94"/>
      <c r="H768" s="94"/>
      <c r="I768" s="94"/>
      <c r="J768" s="94"/>
      <c r="K768" s="94"/>
      <c r="L768" s="94"/>
      <c r="M768" s="94"/>
      <c r="N768" s="95"/>
      <c r="O768" s="95"/>
    </row>
    <row r="769" spans="1:15" ht="12.75" hidden="1">
      <c r="A769" s="98"/>
      <c r="B769" s="99"/>
      <c r="C769" s="101"/>
      <c r="D769" s="95"/>
      <c r="E769" s="95"/>
      <c r="F769" s="95"/>
      <c r="G769" s="94"/>
      <c r="H769" s="94"/>
      <c r="I769" s="94"/>
      <c r="J769" s="94"/>
      <c r="K769" s="94"/>
      <c r="L769" s="94"/>
      <c r="M769" s="94"/>
      <c r="N769" s="95"/>
      <c r="O769" s="95"/>
    </row>
    <row r="770" spans="1:15" ht="12.75" hidden="1">
      <c r="A770" s="98"/>
      <c r="B770" s="99"/>
      <c r="C770" s="101"/>
      <c r="D770" s="95"/>
      <c r="E770" s="95"/>
      <c r="F770" s="95"/>
      <c r="G770" s="94"/>
      <c r="H770" s="94"/>
      <c r="I770" s="94"/>
      <c r="J770" s="94"/>
      <c r="K770" s="94"/>
      <c r="L770" s="94"/>
      <c r="M770" s="94"/>
      <c r="N770" s="95"/>
      <c r="O770" s="95"/>
    </row>
    <row r="771" spans="1:15" ht="12.75" hidden="1">
      <c r="A771" s="98"/>
      <c r="B771" s="99"/>
      <c r="C771" s="101"/>
      <c r="D771" s="95"/>
      <c r="E771" s="95"/>
      <c r="F771" s="95"/>
      <c r="G771" s="94"/>
      <c r="H771" s="94"/>
      <c r="I771" s="94"/>
      <c r="J771" s="94"/>
      <c r="K771" s="94"/>
      <c r="L771" s="94"/>
      <c r="M771" s="94"/>
      <c r="N771" s="95"/>
      <c r="O771" s="95"/>
    </row>
    <row r="772" spans="1:15" ht="12.75" hidden="1">
      <c r="A772" s="98"/>
      <c r="B772" s="99"/>
      <c r="C772" s="101"/>
      <c r="D772" s="95"/>
      <c r="E772" s="95"/>
      <c r="F772" s="95"/>
      <c r="G772" s="94"/>
      <c r="H772" s="94"/>
      <c r="I772" s="94"/>
      <c r="J772" s="94"/>
      <c r="K772" s="94"/>
      <c r="L772" s="94"/>
      <c r="M772" s="94"/>
      <c r="N772" s="95"/>
      <c r="O772" s="95"/>
    </row>
    <row r="773" spans="1:15" ht="12.75" hidden="1">
      <c r="A773" s="98"/>
      <c r="B773" s="99"/>
      <c r="C773" s="101"/>
      <c r="D773" s="95"/>
      <c r="E773" s="95"/>
      <c r="F773" s="95"/>
      <c r="G773" s="94"/>
      <c r="H773" s="94"/>
      <c r="I773" s="94"/>
      <c r="J773" s="94"/>
      <c r="K773" s="94"/>
      <c r="L773" s="94"/>
      <c r="M773" s="94"/>
      <c r="N773" s="95"/>
      <c r="O773" s="95"/>
    </row>
    <row r="774" spans="1:15" ht="12.75" hidden="1">
      <c r="A774" s="98"/>
      <c r="B774" s="99"/>
      <c r="C774" s="101"/>
      <c r="D774" s="95"/>
      <c r="E774" s="95"/>
      <c r="F774" s="95"/>
      <c r="G774" s="94"/>
      <c r="H774" s="94"/>
      <c r="I774" s="94"/>
      <c r="J774" s="94"/>
      <c r="K774" s="94"/>
      <c r="L774" s="94"/>
      <c r="M774" s="94"/>
      <c r="N774" s="95"/>
      <c r="O774" s="95"/>
    </row>
    <row r="775" spans="1:15" ht="12.75" hidden="1">
      <c r="A775" s="98"/>
      <c r="B775" s="99"/>
      <c r="C775" s="101"/>
      <c r="D775" s="95"/>
      <c r="E775" s="95"/>
      <c r="F775" s="95"/>
      <c r="G775" s="94"/>
      <c r="H775" s="94"/>
      <c r="I775" s="94"/>
      <c r="J775" s="94"/>
      <c r="K775" s="94"/>
      <c r="L775" s="94"/>
      <c r="M775" s="94"/>
      <c r="N775" s="95"/>
      <c r="O775" s="95"/>
    </row>
    <row r="776" spans="1:15" ht="12.75" hidden="1">
      <c r="A776" s="98"/>
      <c r="B776" s="99"/>
      <c r="C776" s="101"/>
      <c r="D776" s="95"/>
      <c r="E776" s="95"/>
      <c r="F776" s="95"/>
      <c r="G776" s="94"/>
      <c r="H776" s="94"/>
      <c r="I776" s="94"/>
      <c r="J776" s="94"/>
      <c r="K776" s="94"/>
      <c r="L776" s="94"/>
      <c r="M776" s="94"/>
      <c r="N776" s="95"/>
      <c r="O776" s="95"/>
    </row>
    <row r="777" spans="1:15" ht="12.75" hidden="1">
      <c r="A777" s="98"/>
      <c r="B777" s="99"/>
      <c r="C777" s="101"/>
      <c r="D777" s="95"/>
      <c r="E777" s="95"/>
      <c r="F777" s="95"/>
      <c r="G777" s="94"/>
      <c r="H777" s="94"/>
      <c r="I777" s="94"/>
      <c r="J777" s="94"/>
      <c r="K777" s="94"/>
      <c r="L777" s="94"/>
      <c r="M777" s="94"/>
      <c r="N777" s="95"/>
      <c r="O777" s="95"/>
    </row>
    <row r="778" spans="1:15" ht="12.75" hidden="1">
      <c r="A778" s="98"/>
      <c r="B778" s="99"/>
      <c r="C778" s="101"/>
      <c r="D778" s="95"/>
      <c r="E778" s="95"/>
      <c r="F778" s="95"/>
      <c r="G778" s="94"/>
      <c r="H778" s="94"/>
      <c r="I778" s="94"/>
      <c r="J778" s="94"/>
      <c r="K778" s="94"/>
      <c r="L778" s="94"/>
      <c r="M778" s="94"/>
      <c r="N778" s="95"/>
      <c r="O778" s="95"/>
    </row>
    <row r="779" spans="1:15" ht="12.75" hidden="1">
      <c r="A779" s="98"/>
      <c r="B779" s="99"/>
      <c r="C779" s="101"/>
      <c r="D779" s="95"/>
      <c r="E779" s="95"/>
      <c r="F779" s="95"/>
      <c r="G779" s="94"/>
      <c r="H779" s="94"/>
      <c r="I779" s="94"/>
      <c r="J779" s="94"/>
      <c r="K779" s="94"/>
      <c r="L779" s="94"/>
      <c r="M779" s="94"/>
      <c r="N779" s="95"/>
      <c r="O779" s="95"/>
    </row>
    <row r="780" spans="1:15" ht="12.75" hidden="1">
      <c r="A780" s="98"/>
      <c r="B780" s="99"/>
      <c r="C780" s="101"/>
      <c r="D780" s="95"/>
      <c r="E780" s="95"/>
      <c r="F780" s="95"/>
      <c r="G780" s="94"/>
      <c r="H780" s="94"/>
      <c r="I780" s="94"/>
      <c r="J780" s="94"/>
      <c r="K780" s="94"/>
      <c r="L780" s="94"/>
      <c r="M780" s="94"/>
      <c r="N780" s="95"/>
      <c r="O780" s="95"/>
    </row>
    <row r="781" spans="1:15" ht="12.75" hidden="1">
      <c r="A781" s="98"/>
      <c r="B781" s="99"/>
      <c r="C781" s="101"/>
      <c r="D781" s="95"/>
      <c r="E781" s="95"/>
      <c r="F781" s="95"/>
      <c r="G781" s="94"/>
      <c r="H781" s="94"/>
      <c r="I781" s="94"/>
      <c r="J781" s="94"/>
      <c r="K781" s="94"/>
      <c r="L781" s="94"/>
      <c r="M781" s="94"/>
      <c r="N781" s="95"/>
      <c r="O781" s="95"/>
    </row>
    <row r="782" spans="1:15" ht="12.75" hidden="1">
      <c r="A782" s="98"/>
      <c r="B782" s="99"/>
      <c r="C782" s="101"/>
      <c r="D782" s="95"/>
      <c r="E782" s="95"/>
      <c r="F782" s="95"/>
      <c r="G782" s="94"/>
      <c r="H782" s="94"/>
      <c r="I782" s="94"/>
      <c r="J782" s="94"/>
      <c r="K782" s="94"/>
      <c r="L782" s="94"/>
      <c r="M782" s="94"/>
      <c r="N782" s="95"/>
      <c r="O782" s="95"/>
    </row>
    <row r="783" spans="1:15" ht="12.75" hidden="1">
      <c r="A783" s="98"/>
      <c r="B783" s="99"/>
      <c r="C783" s="101"/>
      <c r="D783" s="95"/>
      <c r="E783" s="95"/>
      <c r="F783" s="95"/>
      <c r="G783" s="94"/>
      <c r="H783" s="94"/>
      <c r="I783" s="94"/>
      <c r="J783" s="94"/>
      <c r="K783" s="94"/>
      <c r="L783" s="94"/>
      <c r="M783" s="94"/>
      <c r="N783" s="95"/>
      <c r="O783" s="95"/>
    </row>
    <row r="784" spans="1:15" ht="12.75" hidden="1">
      <c r="A784" s="98"/>
      <c r="B784" s="99"/>
      <c r="C784" s="101"/>
      <c r="D784" s="95"/>
      <c r="E784" s="95"/>
      <c r="F784" s="95"/>
      <c r="G784" s="94"/>
      <c r="H784" s="94"/>
      <c r="I784" s="94"/>
      <c r="J784" s="94"/>
      <c r="K784" s="94"/>
      <c r="L784" s="94"/>
      <c r="M784" s="94"/>
      <c r="N784" s="95"/>
      <c r="O784" s="95"/>
    </row>
    <row r="785" spans="1:15" ht="12.75" hidden="1">
      <c r="A785" s="98"/>
      <c r="B785" s="99"/>
      <c r="C785" s="101"/>
      <c r="D785" s="95"/>
      <c r="E785" s="95"/>
      <c r="F785" s="95"/>
      <c r="G785" s="94"/>
      <c r="H785" s="94"/>
      <c r="I785" s="94"/>
      <c r="J785" s="94"/>
      <c r="K785" s="94"/>
      <c r="L785" s="94"/>
      <c r="M785" s="94"/>
      <c r="N785" s="95"/>
      <c r="O785" s="95"/>
    </row>
    <row r="786" spans="1:15" ht="12.75" hidden="1">
      <c r="A786" s="98"/>
      <c r="B786" s="99"/>
      <c r="C786" s="101"/>
      <c r="D786" s="95"/>
      <c r="E786" s="95"/>
      <c r="F786" s="95"/>
      <c r="G786" s="94"/>
      <c r="H786" s="94"/>
      <c r="I786" s="94"/>
      <c r="J786" s="94"/>
      <c r="K786" s="94"/>
      <c r="L786" s="94"/>
      <c r="M786" s="94"/>
      <c r="N786" s="95"/>
      <c r="O786" s="95"/>
    </row>
    <row r="787" spans="1:15" ht="12.75" hidden="1">
      <c r="A787" s="98"/>
      <c r="B787" s="99"/>
      <c r="C787" s="101"/>
      <c r="D787" s="95"/>
      <c r="E787" s="95"/>
      <c r="F787" s="95"/>
      <c r="G787" s="94"/>
      <c r="H787" s="94"/>
      <c r="I787" s="94"/>
      <c r="J787" s="94"/>
      <c r="K787" s="94"/>
      <c r="L787" s="94"/>
      <c r="M787" s="94"/>
      <c r="N787" s="95"/>
      <c r="O787" s="95"/>
    </row>
    <row r="788" spans="1:15" ht="12.75" hidden="1">
      <c r="A788" s="98"/>
      <c r="B788" s="99"/>
      <c r="C788" s="101"/>
      <c r="D788" s="95"/>
      <c r="E788" s="95"/>
      <c r="F788" s="95"/>
      <c r="G788" s="94"/>
      <c r="H788" s="94"/>
      <c r="I788" s="94"/>
      <c r="J788" s="94"/>
      <c r="K788" s="94"/>
      <c r="L788" s="94"/>
      <c r="M788" s="94"/>
      <c r="N788" s="95"/>
      <c r="O788" s="95"/>
    </row>
    <row r="789" spans="1:15" ht="12.75" hidden="1">
      <c r="A789" s="98"/>
      <c r="B789" s="99"/>
      <c r="C789" s="101"/>
      <c r="D789" s="95"/>
      <c r="E789" s="95"/>
      <c r="F789" s="95"/>
      <c r="G789" s="94"/>
      <c r="H789" s="94"/>
      <c r="I789" s="94"/>
      <c r="J789" s="94"/>
      <c r="K789" s="94"/>
      <c r="L789" s="94"/>
      <c r="M789" s="94"/>
      <c r="N789" s="95"/>
      <c r="O789" s="95"/>
    </row>
    <row r="790" spans="1:15" ht="12.75" hidden="1">
      <c r="A790" s="98"/>
      <c r="B790" s="99"/>
      <c r="C790" s="101"/>
      <c r="D790" s="95"/>
      <c r="E790" s="95"/>
      <c r="F790" s="95"/>
      <c r="G790" s="94"/>
      <c r="H790" s="94"/>
      <c r="I790" s="94"/>
      <c r="J790" s="94"/>
      <c r="K790" s="94"/>
      <c r="L790" s="94"/>
      <c r="M790" s="94"/>
      <c r="N790" s="95"/>
      <c r="O790" s="95"/>
    </row>
    <row r="791" spans="1:15" ht="12.75" hidden="1">
      <c r="A791" s="98"/>
      <c r="B791" s="99"/>
      <c r="C791" s="101"/>
      <c r="D791" s="95"/>
      <c r="E791" s="95"/>
      <c r="F791" s="95"/>
      <c r="G791" s="94"/>
      <c r="H791" s="94"/>
      <c r="I791" s="94"/>
      <c r="J791" s="94"/>
      <c r="K791" s="94"/>
      <c r="L791" s="94"/>
      <c r="M791" s="94"/>
      <c r="N791" s="95"/>
      <c r="O791" s="95"/>
    </row>
    <row r="792" spans="1:15" ht="12.75" hidden="1">
      <c r="A792" s="98"/>
      <c r="B792" s="99"/>
      <c r="C792" s="101"/>
      <c r="D792" s="95"/>
      <c r="E792" s="95"/>
      <c r="F792" s="95"/>
      <c r="G792" s="94"/>
      <c r="H792" s="94"/>
      <c r="I792" s="94"/>
      <c r="J792" s="94"/>
      <c r="K792" s="94"/>
      <c r="L792" s="94"/>
      <c r="M792" s="94"/>
      <c r="N792" s="95"/>
      <c r="O792" s="95"/>
    </row>
    <row r="793" spans="1:15" ht="12.75" hidden="1">
      <c r="A793" s="98"/>
      <c r="B793" s="99"/>
      <c r="C793" s="101"/>
      <c r="D793" s="95"/>
      <c r="E793" s="95"/>
      <c r="F793" s="95"/>
      <c r="G793" s="94"/>
      <c r="H793" s="94"/>
      <c r="I793" s="94"/>
      <c r="J793" s="94"/>
      <c r="K793" s="94"/>
      <c r="L793" s="94"/>
      <c r="M793" s="94"/>
      <c r="N793" s="95"/>
      <c r="O793" s="95"/>
    </row>
    <row r="794" spans="1:15" ht="12.75" hidden="1">
      <c r="A794" s="98"/>
      <c r="B794" s="99"/>
      <c r="C794" s="101"/>
      <c r="D794" s="95"/>
      <c r="E794" s="95"/>
      <c r="F794" s="95"/>
      <c r="G794" s="94"/>
      <c r="H794" s="94"/>
      <c r="I794" s="94"/>
      <c r="J794" s="94"/>
      <c r="K794" s="94"/>
      <c r="L794" s="94"/>
      <c r="M794" s="94"/>
      <c r="N794" s="95"/>
      <c r="O794" s="95"/>
    </row>
    <row r="795" spans="1:15" ht="12.75" hidden="1">
      <c r="A795" s="98"/>
      <c r="B795" s="99"/>
      <c r="C795" s="101"/>
      <c r="D795" s="95"/>
      <c r="E795" s="95"/>
      <c r="F795" s="95"/>
      <c r="G795" s="94"/>
      <c r="H795" s="94"/>
      <c r="I795" s="94"/>
      <c r="J795" s="94"/>
      <c r="K795" s="94"/>
      <c r="L795" s="94"/>
      <c r="M795" s="94"/>
      <c r="N795" s="95"/>
      <c r="O795" s="95"/>
    </row>
    <row r="796" spans="1:15" ht="12.75" hidden="1">
      <c r="A796" s="98"/>
      <c r="B796" s="99"/>
      <c r="C796" s="101"/>
      <c r="D796" s="95"/>
      <c r="E796" s="95"/>
      <c r="F796" s="95"/>
      <c r="G796" s="94"/>
      <c r="H796" s="94"/>
      <c r="I796" s="94"/>
      <c r="J796" s="94"/>
      <c r="K796" s="94"/>
      <c r="L796" s="94"/>
      <c r="M796" s="94"/>
      <c r="N796" s="95"/>
      <c r="O796" s="95"/>
    </row>
    <row r="797" spans="1:15" ht="12.75" hidden="1">
      <c r="A797" s="98"/>
      <c r="B797" s="99"/>
      <c r="C797" s="101"/>
      <c r="D797" s="95"/>
      <c r="E797" s="95"/>
      <c r="F797" s="95"/>
      <c r="G797" s="94"/>
      <c r="H797" s="94"/>
      <c r="I797" s="94"/>
      <c r="J797" s="94"/>
      <c r="K797" s="94"/>
      <c r="L797" s="94"/>
      <c r="M797" s="94"/>
      <c r="N797" s="95"/>
      <c r="O797" s="95"/>
    </row>
    <row r="798" spans="1:15" ht="12.75" hidden="1">
      <c r="A798" s="98"/>
      <c r="B798" s="99"/>
      <c r="C798" s="101"/>
      <c r="D798" s="95"/>
      <c r="E798" s="95"/>
      <c r="F798" s="95"/>
      <c r="G798" s="94"/>
      <c r="H798" s="94"/>
      <c r="I798" s="94"/>
      <c r="J798" s="94"/>
      <c r="K798" s="94"/>
      <c r="L798" s="94"/>
      <c r="M798" s="94"/>
      <c r="N798" s="95"/>
      <c r="O798" s="95"/>
    </row>
    <row r="799" spans="1:15" ht="12.75" hidden="1">
      <c r="A799" s="98"/>
      <c r="B799" s="99"/>
      <c r="C799" s="101"/>
      <c r="D799" s="95"/>
      <c r="E799" s="95"/>
      <c r="F799" s="95"/>
      <c r="G799" s="94"/>
      <c r="H799" s="94"/>
      <c r="I799" s="94"/>
      <c r="J799" s="94"/>
      <c r="K799" s="94"/>
      <c r="L799" s="94"/>
      <c r="M799" s="94"/>
      <c r="N799" s="95"/>
      <c r="O799" s="95"/>
    </row>
    <row r="800" spans="1:15" ht="12.75" hidden="1">
      <c r="A800" s="98"/>
      <c r="B800" s="99"/>
      <c r="C800" s="101"/>
      <c r="D800" s="95"/>
      <c r="E800" s="95"/>
      <c r="F800" s="95"/>
      <c r="G800" s="94"/>
      <c r="H800" s="94"/>
      <c r="I800" s="94"/>
      <c r="J800" s="94"/>
      <c r="K800" s="94"/>
      <c r="L800" s="94"/>
      <c r="M800" s="94"/>
      <c r="N800" s="95"/>
      <c r="O800" s="95"/>
    </row>
    <row r="801" spans="1:15" ht="12.75" hidden="1">
      <c r="A801" s="98"/>
      <c r="B801" s="99"/>
      <c r="C801" s="101"/>
      <c r="D801" s="95"/>
      <c r="E801" s="95"/>
      <c r="F801" s="95"/>
      <c r="G801" s="94"/>
      <c r="H801" s="94"/>
      <c r="I801" s="94"/>
      <c r="J801" s="94"/>
      <c r="K801" s="94"/>
      <c r="L801" s="94"/>
      <c r="M801" s="94"/>
      <c r="N801" s="95"/>
      <c r="O801" s="95"/>
    </row>
    <row r="802" spans="1:15" ht="12.75" hidden="1">
      <c r="A802" s="98"/>
      <c r="B802" s="99"/>
      <c r="C802" s="101"/>
      <c r="D802" s="95"/>
      <c r="E802" s="95"/>
      <c r="F802" s="95"/>
      <c r="G802" s="94"/>
      <c r="H802" s="94"/>
      <c r="I802" s="94"/>
      <c r="J802" s="94"/>
      <c r="K802" s="94"/>
      <c r="L802" s="94"/>
      <c r="M802" s="94"/>
      <c r="N802" s="95"/>
      <c r="O802" s="95"/>
    </row>
    <row r="803" spans="1:15" ht="12.75" hidden="1">
      <c r="A803" s="98"/>
      <c r="B803" s="99"/>
      <c r="C803" s="101"/>
      <c r="D803" s="95"/>
      <c r="E803" s="95"/>
      <c r="F803" s="95"/>
      <c r="G803" s="94"/>
      <c r="H803" s="94"/>
      <c r="I803" s="94"/>
      <c r="J803" s="94"/>
      <c r="K803" s="94"/>
      <c r="L803" s="94"/>
      <c r="M803" s="94"/>
      <c r="N803" s="95"/>
      <c r="O803" s="95"/>
    </row>
    <row r="804" spans="1:15" ht="12.75" hidden="1">
      <c r="A804" s="98"/>
      <c r="B804" s="99"/>
      <c r="C804" s="101"/>
      <c r="D804" s="95"/>
      <c r="E804" s="95"/>
      <c r="F804" s="95"/>
      <c r="G804" s="94"/>
      <c r="H804" s="94"/>
      <c r="I804" s="94"/>
      <c r="J804" s="94"/>
      <c r="K804" s="94"/>
      <c r="L804" s="94"/>
      <c r="M804" s="94"/>
      <c r="N804" s="95"/>
      <c r="O804" s="95"/>
    </row>
    <row r="805" spans="1:15" ht="12.75" hidden="1">
      <c r="A805" s="98"/>
      <c r="B805" s="99"/>
      <c r="C805" s="101"/>
      <c r="D805" s="95"/>
      <c r="E805" s="95"/>
      <c r="F805" s="95"/>
      <c r="G805" s="94"/>
      <c r="H805" s="94"/>
      <c r="I805" s="94"/>
      <c r="J805" s="94"/>
      <c r="K805" s="94"/>
      <c r="L805" s="94"/>
      <c r="M805" s="94"/>
      <c r="N805" s="95"/>
      <c r="O805" s="95"/>
    </row>
    <row r="806" spans="1:15" ht="12.75" hidden="1">
      <c r="A806" s="98"/>
      <c r="B806" s="99"/>
      <c r="C806" s="101"/>
      <c r="D806" s="95"/>
      <c r="E806" s="95"/>
      <c r="F806" s="95"/>
      <c r="G806" s="94"/>
      <c r="H806" s="94"/>
      <c r="I806" s="94"/>
      <c r="J806" s="94"/>
      <c r="K806" s="94"/>
      <c r="L806" s="94"/>
      <c r="M806" s="94"/>
      <c r="N806" s="95"/>
      <c r="O806" s="95"/>
    </row>
    <row r="807" spans="1:15" ht="12.75" hidden="1">
      <c r="A807" s="98"/>
      <c r="B807" s="99"/>
      <c r="C807" s="101"/>
      <c r="D807" s="95"/>
      <c r="E807" s="95"/>
      <c r="F807" s="95"/>
      <c r="G807" s="94"/>
      <c r="H807" s="94"/>
      <c r="I807" s="94"/>
      <c r="J807" s="94"/>
      <c r="K807" s="94"/>
      <c r="L807" s="94"/>
      <c r="M807" s="94"/>
      <c r="N807" s="95"/>
      <c r="O807" s="95"/>
    </row>
    <row r="808" spans="1:15" ht="12.75" hidden="1">
      <c r="A808" s="98"/>
      <c r="B808" s="99"/>
      <c r="C808" s="101"/>
      <c r="D808" s="95"/>
      <c r="E808" s="95"/>
      <c r="F808" s="95"/>
      <c r="G808" s="94"/>
      <c r="H808" s="94"/>
      <c r="I808" s="94"/>
      <c r="J808" s="94"/>
      <c r="K808" s="94"/>
      <c r="L808" s="94"/>
      <c r="M808" s="94"/>
      <c r="N808" s="95"/>
      <c r="O808" s="95"/>
    </row>
    <row r="809" spans="1:15" ht="12.75" hidden="1">
      <c r="A809" s="98"/>
      <c r="B809" s="99"/>
      <c r="C809" s="101"/>
      <c r="D809" s="95"/>
      <c r="E809" s="95"/>
      <c r="F809" s="95"/>
      <c r="G809" s="94"/>
      <c r="H809" s="94"/>
      <c r="I809" s="94"/>
      <c r="J809" s="94"/>
      <c r="K809" s="94"/>
      <c r="L809" s="94"/>
      <c r="M809" s="94"/>
      <c r="N809" s="95"/>
      <c r="O809" s="95"/>
    </row>
    <row r="810" spans="1:15" ht="12.75" hidden="1">
      <c r="A810" s="98"/>
      <c r="B810" s="99"/>
      <c r="C810" s="101"/>
      <c r="D810" s="95"/>
      <c r="E810" s="95"/>
      <c r="F810" s="95"/>
      <c r="G810" s="94"/>
      <c r="H810" s="94"/>
      <c r="I810" s="94"/>
      <c r="J810" s="94"/>
      <c r="K810" s="94"/>
      <c r="L810" s="94"/>
      <c r="M810" s="94"/>
      <c r="N810" s="95"/>
      <c r="O810" s="95"/>
    </row>
    <row r="811" spans="1:15" ht="12.75" hidden="1">
      <c r="A811" s="98"/>
      <c r="B811" s="99"/>
      <c r="C811" s="101"/>
      <c r="D811" s="95"/>
      <c r="E811" s="95"/>
      <c r="F811" s="95"/>
      <c r="G811" s="94"/>
      <c r="H811" s="94"/>
      <c r="I811" s="94"/>
      <c r="J811" s="94"/>
      <c r="K811" s="94"/>
      <c r="L811" s="94"/>
      <c r="M811" s="94"/>
      <c r="N811" s="95"/>
      <c r="O811" s="95"/>
    </row>
    <row r="812" spans="1:15" ht="12.75" hidden="1">
      <c r="A812" s="98"/>
      <c r="B812" s="99"/>
      <c r="C812" s="101"/>
      <c r="D812" s="95"/>
      <c r="E812" s="95"/>
      <c r="F812" s="95"/>
      <c r="G812" s="94"/>
      <c r="H812" s="94"/>
      <c r="I812" s="94"/>
      <c r="J812" s="94"/>
      <c r="K812" s="94"/>
      <c r="L812" s="94"/>
      <c r="M812" s="94"/>
      <c r="N812" s="95"/>
      <c r="O812" s="95"/>
    </row>
    <row r="813" spans="1:15" ht="12.75" hidden="1">
      <c r="A813" s="98"/>
      <c r="B813" s="99"/>
      <c r="C813" s="101"/>
      <c r="D813" s="95"/>
      <c r="E813" s="95"/>
      <c r="F813" s="95"/>
      <c r="G813" s="94"/>
      <c r="H813" s="94"/>
      <c r="I813" s="94"/>
      <c r="J813" s="94"/>
      <c r="K813" s="94"/>
      <c r="L813" s="94"/>
      <c r="M813" s="94"/>
      <c r="N813" s="95"/>
      <c r="O813" s="95"/>
    </row>
    <row r="814" spans="1:15" ht="12.75" hidden="1">
      <c r="A814" s="98"/>
      <c r="B814" s="99"/>
      <c r="C814" s="101"/>
      <c r="D814" s="95"/>
      <c r="E814" s="95"/>
      <c r="F814" s="95"/>
      <c r="G814" s="94"/>
      <c r="H814" s="94"/>
      <c r="I814" s="94"/>
      <c r="J814" s="94"/>
      <c r="K814" s="94"/>
      <c r="L814" s="94"/>
      <c r="M814" s="94"/>
      <c r="N814" s="95"/>
      <c r="O814" s="95"/>
    </row>
    <row r="815" spans="1:15" ht="12.75" hidden="1">
      <c r="A815" s="98"/>
      <c r="B815" s="99"/>
      <c r="C815" s="101"/>
      <c r="D815" s="95"/>
      <c r="E815" s="95"/>
      <c r="F815" s="95"/>
      <c r="G815" s="94"/>
      <c r="H815" s="94"/>
      <c r="I815" s="94"/>
      <c r="J815" s="94"/>
      <c r="K815" s="94"/>
      <c r="L815" s="94"/>
      <c r="M815" s="94"/>
      <c r="N815" s="95"/>
      <c r="O815" s="95"/>
    </row>
    <row r="816" spans="1:15" ht="12.75" hidden="1">
      <c r="A816" s="98"/>
      <c r="B816" s="99"/>
      <c r="C816" s="101"/>
      <c r="D816" s="95"/>
      <c r="E816" s="95"/>
      <c r="F816" s="95"/>
      <c r="G816" s="94"/>
      <c r="H816" s="94"/>
      <c r="I816" s="94"/>
      <c r="J816" s="94"/>
      <c r="K816" s="94"/>
      <c r="L816" s="94"/>
      <c r="M816" s="94"/>
      <c r="N816" s="95"/>
      <c r="O816" s="95"/>
    </row>
    <row r="817" spans="1:15" ht="12.75" hidden="1">
      <c r="A817" s="98"/>
      <c r="B817" s="99"/>
      <c r="C817" s="101"/>
      <c r="D817" s="95"/>
      <c r="E817" s="95"/>
      <c r="F817" s="95"/>
      <c r="G817" s="94"/>
      <c r="H817" s="94"/>
      <c r="I817" s="94"/>
      <c r="J817" s="94"/>
      <c r="K817" s="94"/>
      <c r="L817" s="94"/>
      <c r="M817" s="94"/>
      <c r="N817" s="95"/>
      <c r="O817" s="95"/>
    </row>
    <row r="818" spans="1:15" ht="12.75" hidden="1">
      <c r="A818" s="98"/>
      <c r="B818" s="99"/>
      <c r="C818" s="101"/>
      <c r="D818" s="95"/>
      <c r="E818" s="95"/>
      <c r="F818" s="95"/>
      <c r="G818" s="94"/>
      <c r="H818" s="94"/>
      <c r="I818" s="94"/>
      <c r="J818" s="94"/>
      <c r="K818" s="94"/>
      <c r="L818" s="94"/>
      <c r="M818" s="94"/>
      <c r="N818" s="95"/>
      <c r="O818" s="95"/>
    </row>
    <row r="819" spans="1:15" ht="12.75" hidden="1">
      <c r="A819" s="98"/>
      <c r="B819" s="99"/>
      <c r="C819" s="101"/>
      <c r="D819" s="95"/>
      <c r="E819" s="95"/>
      <c r="F819" s="95"/>
      <c r="G819" s="94"/>
      <c r="H819" s="94"/>
      <c r="I819" s="94"/>
      <c r="J819" s="94"/>
      <c r="K819" s="94"/>
      <c r="L819" s="94"/>
      <c r="M819" s="94"/>
      <c r="N819" s="95"/>
      <c r="O819" s="95"/>
    </row>
    <row r="820" spans="1:15" ht="12.75" hidden="1">
      <c r="A820" s="98"/>
      <c r="B820" s="99"/>
      <c r="C820" s="101"/>
      <c r="D820" s="95"/>
      <c r="E820" s="95"/>
      <c r="F820" s="95"/>
      <c r="G820" s="94"/>
      <c r="H820" s="94"/>
      <c r="I820" s="94"/>
      <c r="J820" s="94"/>
      <c r="K820" s="94"/>
      <c r="L820" s="94"/>
      <c r="M820" s="94"/>
      <c r="N820" s="95"/>
      <c r="O820" s="95"/>
    </row>
    <row r="821" spans="1:15" ht="12.75" hidden="1">
      <c r="A821" s="98"/>
      <c r="B821" s="99"/>
      <c r="C821" s="101"/>
      <c r="D821" s="95"/>
      <c r="E821" s="95"/>
      <c r="F821" s="95"/>
      <c r="G821" s="94"/>
      <c r="H821" s="94"/>
      <c r="I821" s="94"/>
      <c r="J821" s="94"/>
      <c r="K821" s="94"/>
      <c r="L821" s="94"/>
      <c r="M821" s="94"/>
      <c r="N821" s="95"/>
      <c r="O821" s="95"/>
    </row>
    <row r="822" spans="1:15" ht="12.75" hidden="1">
      <c r="A822" s="98"/>
      <c r="B822" s="99"/>
      <c r="C822" s="101"/>
      <c r="D822" s="95"/>
      <c r="E822" s="95"/>
      <c r="F822" s="95"/>
      <c r="G822" s="94"/>
      <c r="H822" s="94"/>
      <c r="I822" s="94"/>
      <c r="J822" s="94"/>
      <c r="K822" s="94"/>
      <c r="L822" s="94"/>
      <c r="M822" s="94"/>
      <c r="N822" s="95"/>
      <c r="O822" s="95"/>
    </row>
    <row r="823" spans="1:15" ht="12.75" hidden="1">
      <c r="A823" s="98"/>
      <c r="B823" s="99"/>
      <c r="C823" s="101"/>
      <c r="D823" s="95"/>
      <c r="E823" s="95"/>
      <c r="F823" s="95"/>
      <c r="G823" s="94"/>
      <c r="H823" s="94"/>
      <c r="I823" s="94"/>
      <c r="J823" s="94"/>
      <c r="K823" s="94"/>
      <c r="L823" s="94"/>
      <c r="M823" s="94"/>
      <c r="N823" s="95"/>
      <c r="O823" s="95"/>
    </row>
    <row r="824" spans="1:15" ht="12.75" hidden="1">
      <c r="A824" s="98"/>
      <c r="B824" s="99"/>
      <c r="C824" s="101"/>
      <c r="D824" s="95"/>
      <c r="E824" s="95"/>
      <c r="F824" s="95"/>
      <c r="G824" s="94"/>
      <c r="H824" s="94"/>
      <c r="I824" s="94"/>
      <c r="J824" s="94"/>
      <c r="K824" s="94"/>
      <c r="L824" s="94"/>
      <c r="M824" s="94"/>
      <c r="N824" s="95"/>
      <c r="O824" s="95"/>
    </row>
    <row r="825" spans="1:15" ht="12.75" hidden="1">
      <c r="A825" s="98"/>
      <c r="B825" s="99"/>
      <c r="C825" s="101"/>
      <c r="D825" s="95"/>
      <c r="E825" s="95"/>
      <c r="F825" s="95"/>
      <c r="G825" s="94"/>
      <c r="H825" s="94"/>
      <c r="I825" s="94"/>
      <c r="J825" s="94"/>
      <c r="K825" s="94"/>
      <c r="L825" s="94"/>
      <c r="M825" s="94"/>
      <c r="N825" s="95"/>
      <c r="O825" s="95"/>
    </row>
    <row r="826" spans="1:15" ht="12.75" hidden="1">
      <c r="A826" s="98"/>
      <c r="B826" s="99"/>
      <c r="C826" s="101"/>
      <c r="D826" s="95"/>
      <c r="E826" s="95"/>
      <c r="F826" s="95"/>
      <c r="G826" s="94"/>
      <c r="H826" s="94"/>
      <c r="I826" s="94"/>
      <c r="J826" s="94"/>
      <c r="K826" s="94"/>
      <c r="L826" s="94"/>
      <c r="M826" s="94"/>
      <c r="N826" s="95"/>
      <c r="O826" s="95"/>
    </row>
    <row r="827" spans="1:15" ht="12.75" hidden="1">
      <c r="A827" s="98"/>
      <c r="B827" s="99"/>
      <c r="C827" s="101"/>
      <c r="D827" s="95"/>
      <c r="E827" s="95"/>
      <c r="F827" s="95"/>
      <c r="G827" s="94"/>
      <c r="H827" s="94"/>
      <c r="I827" s="94"/>
      <c r="J827" s="94"/>
      <c r="K827" s="94"/>
      <c r="L827" s="94"/>
      <c r="M827" s="94"/>
      <c r="N827" s="95"/>
      <c r="O827" s="95"/>
    </row>
    <row r="828" spans="1:15" ht="12.75" hidden="1">
      <c r="A828" s="98"/>
      <c r="B828" s="99"/>
      <c r="C828" s="101"/>
      <c r="D828" s="95"/>
      <c r="E828" s="95"/>
      <c r="F828" s="95"/>
      <c r="G828" s="94"/>
      <c r="H828" s="94"/>
      <c r="I828" s="94"/>
      <c r="J828" s="94"/>
      <c r="K828" s="94"/>
      <c r="L828" s="94"/>
      <c r="M828" s="94"/>
      <c r="N828" s="95"/>
      <c r="O828" s="95"/>
    </row>
    <row r="829" spans="1:15" ht="12.75" hidden="1">
      <c r="A829" s="98"/>
      <c r="B829" s="99"/>
      <c r="C829" s="101"/>
      <c r="D829" s="95"/>
      <c r="E829" s="95"/>
      <c r="F829" s="95"/>
      <c r="G829" s="94"/>
      <c r="H829" s="94"/>
      <c r="I829" s="94"/>
      <c r="J829" s="94"/>
      <c r="K829" s="94"/>
      <c r="L829" s="94"/>
      <c r="M829" s="94"/>
      <c r="N829" s="95"/>
      <c r="O829" s="95"/>
    </row>
    <row r="830" spans="1:15" ht="12.75" hidden="1">
      <c r="A830" s="98"/>
      <c r="B830" s="99"/>
      <c r="C830" s="101"/>
      <c r="D830" s="95"/>
      <c r="E830" s="95"/>
      <c r="F830" s="95"/>
      <c r="G830" s="94"/>
      <c r="H830" s="94"/>
      <c r="I830" s="94"/>
      <c r="J830" s="94"/>
      <c r="K830" s="94"/>
      <c r="L830" s="94"/>
      <c r="M830" s="94"/>
      <c r="N830" s="95"/>
      <c r="O830" s="95"/>
    </row>
    <row r="831" spans="1:15" ht="12.75" hidden="1">
      <c r="A831" s="98"/>
      <c r="B831" s="99"/>
      <c r="C831" s="101"/>
      <c r="D831" s="95"/>
      <c r="E831" s="95"/>
      <c r="F831" s="95"/>
      <c r="G831" s="94"/>
      <c r="H831" s="94"/>
      <c r="I831" s="94"/>
      <c r="J831" s="94"/>
      <c r="K831" s="94"/>
      <c r="L831" s="94"/>
      <c r="M831" s="94"/>
      <c r="N831" s="95"/>
      <c r="O831" s="95"/>
    </row>
    <row r="832" spans="1:15" ht="12.75" hidden="1">
      <c r="A832" s="98"/>
      <c r="B832" s="99"/>
      <c r="C832" s="101"/>
      <c r="D832" s="95"/>
      <c r="E832" s="95"/>
      <c r="F832" s="95"/>
      <c r="G832" s="94"/>
      <c r="H832" s="94"/>
      <c r="I832" s="94"/>
      <c r="J832" s="94"/>
      <c r="K832" s="94"/>
      <c r="L832" s="94"/>
      <c r="M832" s="94"/>
      <c r="N832" s="95"/>
      <c r="O832" s="95"/>
    </row>
    <row r="833" spans="1:15" ht="12.75" hidden="1">
      <c r="A833" s="98"/>
      <c r="B833" s="99"/>
      <c r="C833" s="101"/>
      <c r="D833" s="95"/>
      <c r="E833" s="95"/>
      <c r="F833" s="95"/>
      <c r="G833" s="94"/>
      <c r="H833" s="94"/>
      <c r="I833" s="94"/>
      <c r="J833" s="94"/>
      <c r="K833" s="94"/>
      <c r="L833" s="94"/>
      <c r="M833" s="94"/>
      <c r="N833" s="95"/>
      <c r="O833" s="95"/>
    </row>
    <row r="834" spans="1:15" ht="12.75" hidden="1">
      <c r="A834" s="98"/>
      <c r="B834" s="99"/>
      <c r="C834" s="101"/>
      <c r="D834" s="95"/>
      <c r="E834" s="95"/>
      <c r="F834" s="95"/>
      <c r="G834" s="94"/>
      <c r="H834" s="94"/>
      <c r="I834" s="94"/>
      <c r="J834" s="94"/>
      <c r="K834" s="94"/>
      <c r="L834" s="94"/>
      <c r="M834" s="94"/>
      <c r="N834" s="95"/>
      <c r="O834" s="95"/>
    </row>
    <row r="835" spans="1:15" ht="12.75" hidden="1">
      <c r="A835" s="98"/>
      <c r="B835" s="99"/>
      <c r="C835" s="101"/>
      <c r="D835" s="95"/>
      <c r="E835" s="95"/>
      <c r="F835" s="95"/>
      <c r="G835" s="94"/>
      <c r="H835" s="94"/>
      <c r="I835" s="94"/>
      <c r="J835" s="94"/>
      <c r="K835" s="94"/>
      <c r="L835" s="94"/>
      <c r="M835" s="94"/>
      <c r="N835" s="95"/>
      <c r="O835" s="95"/>
    </row>
    <row r="836" spans="1:15" ht="12.75" hidden="1">
      <c r="A836" s="98"/>
      <c r="B836" s="99"/>
      <c r="C836" s="101"/>
      <c r="D836" s="95"/>
      <c r="E836" s="95"/>
      <c r="F836" s="95"/>
      <c r="G836" s="94"/>
      <c r="H836" s="94"/>
      <c r="I836" s="94"/>
      <c r="J836" s="94"/>
      <c r="K836" s="94"/>
      <c r="L836" s="94"/>
      <c r="M836" s="94"/>
      <c r="N836" s="95"/>
      <c r="O836" s="95"/>
    </row>
    <row r="837" spans="1:15" ht="12.75" hidden="1">
      <c r="A837" s="98"/>
      <c r="B837" s="99"/>
      <c r="C837" s="101"/>
      <c r="D837" s="95"/>
      <c r="E837" s="95"/>
      <c r="F837" s="95"/>
      <c r="G837" s="94"/>
      <c r="H837" s="94"/>
      <c r="I837" s="94"/>
      <c r="J837" s="94"/>
      <c r="K837" s="94"/>
      <c r="L837" s="94"/>
      <c r="M837" s="94"/>
      <c r="N837" s="95"/>
      <c r="O837" s="95"/>
    </row>
    <row r="838" spans="1:15" ht="12.75" hidden="1">
      <c r="A838" s="98"/>
      <c r="B838" s="99"/>
      <c r="C838" s="101"/>
      <c r="D838" s="95"/>
      <c r="E838" s="95"/>
      <c r="F838" s="95"/>
      <c r="G838" s="94"/>
      <c r="H838" s="94"/>
      <c r="I838" s="94"/>
      <c r="J838" s="94"/>
      <c r="K838" s="94"/>
      <c r="L838" s="94"/>
      <c r="M838" s="94"/>
      <c r="N838" s="95"/>
      <c r="O838" s="95"/>
    </row>
    <row r="839" spans="1:15" ht="12.75" hidden="1">
      <c r="A839" s="98"/>
      <c r="B839" s="99"/>
      <c r="C839" s="101"/>
      <c r="D839" s="95"/>
      <c r="E839" s="95"/>
      <c r="F839" s="95"/>
      <c r="G839" s="94"/>
      <c r="H839" s="94"/>
      <c r="I839" s="94"/>
      <c r="J839" s="94"/>
      <c r="K839" s="94"/>
      <c r="L839" s="94"/>
      <c r="M839" s="94"/>
      <c r="N839" s="95"/>
      <c r="O839" s="95"/>
    </row>
    <row r="840" spans="1:15" ht="12.75" hidden="1">
      <c r="A840" s="98"/>
      <c r="B840" s="99"/>
      <c r="C840" s="101"/>
      <c r="D840" s="95"/>
      <c r="E840" s="95"/>
      <c r="F840" s="95"/>
      <c r="G840" s="94"/>
      <c r="H840" s="94"/>
      <c r="I840" s="94"/>
      <c r="J840" s="94"/>
      <c r="K840" s="94"/>
      <c r="L840" s="94"/>
      <c r="M840" s="94"/>
      <c r="N840" s="95"/>
      <c r="O840" s="95"/>
    </row>
    <row r="841" spans="1:15" ht="12.75" hidden="1">
      <c r="A841" s="98"/>
      <c r="B841" s="99"/>
      <c r="C841" s="101"/>
      <c r="D841" s="95"/>
      <c r="E841" s="95"/>
      <c r="F841" s="95"/>
      <c r="G841" s="94"/>
      <c r="H841" s="94"/>
      <c r="I841" s="94"/>
      <c r="J841" s="94"/>
      <c r="K841" s="94"/>
      <c r="L841" s="94"/>
      <c r="M841" s="94"/>
      <c r="N841" s="95"/>
      <c r="O841" s="95"/>
    </row>
    <row r="842" spans="1:15" ht="12.75" hidden="1">
      <c r="A842" s="98"/>
      <c r="B842" s="99"/>
      <c r="C842" s="101"/>
      <c r="D842" s="95"/>
      <c r="E842" s="95"/>
      <c r="F842" s="95"/>
      <c r="G842" s="94"/>
      <c r="H842" s="94"/>
      <c r="I842" s="94"/>
      <c r="J842" s="94"/>
      <c r="K842" s="94"/>
      <c r="L842" s="94"/>
      <c r="M842" s="94"/>
      <c r="N842" s="95"/>
      <c r="O842" s="95"/>
    </row>
    <row r="843" spans="1:15" ht="12.75" hidden="1">
      <c r="A843" s="98"/>
      <c r="B843" s="99"/>
      <c r="C843" s="101"/>
      <c r="D843" s="95"/>
      <c r="E843" s="95"/>
      <c r="F843" s="95"/>
      <c r="G843" s="94"/>
      <c r="H843" s="94"/>
      <c r="I843" s="94"/>
      <c r="J843" s="94"/>
      <c r="K843" s="94"/>
      <c r="L843" s="94"/>
      <c r="M843" s="94"/>
      <c r="N843" s="95"/>
      <c r="O843" s="95"/>
    </row>
    <row r="844" spans="1:15" ht="12.75" hidden="1">
      <c r="A844" s="98"/>
      <c r="B844" s="99"/>
      <c r="C844" s="101"/>
      <c r="D844" s="95"/>
      <c r="E844" s="95"/>
      <c r="F844" s="95"/>
      <c r="G844" s="94"/>
      <c r="H844" s="94"/>
      <c r="I844" s="94"/>
      <c r="J844" s="94"/>
      <c r="K844" s="94"/>
      <c r="L844" s="94"/>
      <c r="M844" s="94"/>
      <c r="N844" s="95"/>
      <c r="O844" s="95"/>
    </row>
    <row r="845" spans="1:15" ht="12.75" hidden="1">
      <c r="A845" s="98"/>
      <c r="B845" s="99"/>
      <c r="C845" s="101"/>
      <c r="D845" s="95"/>
      <c r="E845" s="95"/>
      <c r="F845" s="95"/>
      <c r="G845" s="94"/>
      <c r="H845" s="94"/>
      <c r="I845" s="94"/>
      <c r="J845" s="94"/>
      <c r="K845" s="94"/>
      <c r="L845" s="94"/>
      <c r="M845" s="94"/>
      <c r="N845" s="95"/>
      <c r="O845" s="95"/>
    </row>
    <row r="846" spans="1:15" ht="12.75" hidden="1">
      <c r="A846" s="98"/>
      <c r="B846" s="99"/>
      <c r="C846" s="101"/>
      <c r="D846" s="95"/>
      <c r="E846" s="95"/>
      <c r="F846" s="95"/>
      <c r="G846" s="94"/>
      <c r="H846" s="94"/>
      <c r="I846" s="94"/>
      <c r="J846" s="94"/>
      <c r="K846" s="94"/>
      <c r="L846" s="94"/>
      <c r="M846" s="94"/>
      <c r="N846" s="95"/>
      <c r="O846" s="95"/>
    </row>
    <row r="847" spans="1:15" ht="12.75" hidden="1">
      <c r="A847" s="98"/>
      <c r="B847" s="99"/>
      <c r="C847" s="101"/>
      <c r="D847" s="95"/>
      <c r="E847" s="95"/>
      <c r="F847" s="95"/>
      <c r="G847" s="94"/>
      <c r="H847" s="94"/>
      <c r="I847" s="94"/>
      <c r="J847" s="94"/>
      <c r="K847" s="94"/>
      <c r="L847" s="94"/>
      <c r="M847" s="94"/>
      <c r="N847" s="95"/>
      <c r="O847" s="95"/>
    </row>
    <row r="848" spans="1:15" ht="12.75" hidden="1">
      <c r="A848" s="98"/>
      <c r="B848" s="99"/>
      <c r="C848" s="101"/>
      <c r="D848" s="95"/>
      <c r="E848" s="95"/>
      <c r="F848" s="95"/>
      <c r="G848" s="94"/>
      <c r="H848" s="94"/>
      <c r="I848" s="94"/>
      <c r="J848" s="94"/>
      <c r="K848" s="94"/>
      <c r="L848" s="94"/>
      <c r="M848" s="94"/>
      <c r="N848" s="95"/>
      <c r="O848" s="95"/>
    </row>
    <row r="849" spans="1:15" ht="12.75" hidden="1">
      <c r="A849" s="98"/>
      <c r="B849" s="99"/>
      <c r="C849" s="101"/>
      <c r="D849" s="95"/>
      <c r="E849" s="95"/>
      <c r="F849" s="95"/>
      <c r="G849" s="94"/>
      <c r="H849" s="94"/>
      <c r="I849" s="94"/>
      <c r="J849" s="94"/>
      <c r="K849" s="94"/>
      <c r="L849" s="94"/>
      <c r="M849" s="94"/>
      <c r="N849" s="95"/>
      <c r="O849" s="95"/>
    </row>
    <row r="850" spans="1:15" ht="12.75" hidden="1">
      <c r="A850" s="98"/>
      <c r="B850" s="99"/>
      <c r="C850" s="101"/>
      <c r="D850" s="95"/>
      <c r="E850" s="95"/>
      <c r="F850" s="95"/>
      <c r="G850" s="94"/>
      <c r="H850" s="94"/>
      <c r="I850" s="94"/>
      <c r="J850" s="94"/>
      <c r="K850" s="94"/>
      <c r="L850" s="94"/>
      <c r="M850" s="94"/>
      <c r="N850" s="95"/>
      <c r="O850" s="95"/>
    </row>
    <row r="851" spans="1:15" ht="12.75" hidden="1">
      <c r="A851" s="98"/>
      <c r="B851" s="99"/>
      <c r="C851" s="101"/>
      <c r="D851" s="95"/>
      <c r="E851" s="95"/>
      <c r="F851" s="95"/>
      <c r="G851" s="94"/>
      <c r="H851" s="94"/>
      <c r="I851" s="94"/>
      <c r="J851" s="94"/>
      <c r="K851" s="94"/>
      <c r="L851" s="94"/>
      <c r="M851" s="94"/>
      <c r="N851" s="95"/>
      <c r="O851" s="95"/>
    </row>
    <row r="852" spans="1:15" ht="12.75" hidden="1">
      <c r="A852" s="98"/>
      <c r="B852" s="99"/>
      <c r="C852" s="101"/>
      <c r="D852" s="95"/>
      <c r="E852" s="95"/>
      <c r="F852" s="95"/>
      <c r="G852" s="94"/>
      <c r="H852" s="94"/>
      <c r="I852" s="94"/>
      <c r="J852" s="94"/>
      <c r="K852" s="94"/>
      <c r="L852" s="94"/>
      <c r="M852" s="94"/>
      <c r="N852" s="95"/>
      <c r="O852" s="95"/>
    </row>
    <row r="853" spans="1:15" ht="12.75" hidden="1">
      <c r="A853" s="98"/>
      <c r="B853" s="99"/>
      <c r="C853" s="101"/>
      <c r="D853" s="95"/>
      <c r="E853" s="95"/>
      <c r="F853" s="95"/>
      <c r="G853" s="94"/>
      <c r="H853" s="94"/>
      <c r="I853" s="94"/>
      <c r="J853" s="94"/>
      <c r="K853" s="94"/>
      <c r="L853" s="94"/>
      <c r="M853" s="94"/>
      <c r="N853" s="95"/>
      <c r="O853" s="95"/>
    </row>
    <row r="854" spans="1:15" ht="12.75" hidden="1">
      <c r="A854" s="98"/>
      <c r="B854" s="99"/>
      <c r="C854" s="101"/>
      <c r="D854" s="95"/>
      <c r="E854" s="95"/>
      <c r="F854" s="95"/>
      <c r="G854" s="94"/>
      <c r="H854" s="94"/>
      <c r="I854" s="94"/>
      <c r="J854" s="94"/>
      <c r="K854" s="94"/>
      <c r="L854" s="94"/>
      <c r="M854" s="94"/>
      <c r="N854" s="95"/>
      <c r="O854" s="95"/>
    </row>
    <row r="855" spans="1:15" ht="12.75" hidden="1">
      <c r="A855" s="98"/>
      <c r="B855" s="99"/>
      <c r="C855" s="101"/>
      <c r="D855" s="95"/>
      <c r="E855" s="95"/>
      <c r="F855" s="95"/>
      <c r="G855" s="94"/>
      <c r="H855" s="94"/>
      <c r="I855" s="94"/>
      <c r="J855" s="94"/>
      <c r="K855" s="94"/>
      <c r="L855" s="94"/>
      <c r="M855" s="94"/>
      <c r="N855" s="95"/>
      <c r="O855" s="95"/>
    </row>
    <row r="856" spans="1:15" ht="12.75" hidden="1">
      <c r="A856" s="98"/>
      <c r="B856" s="99"/>
      <c r="C856" s="101"/>
      <c r="D856" s="95"/>
      <c r="E856" s="95"/>
      <c r="F856" s="95"/>
      <c r="G856" s="94"/>
      <c r="H856" s="94"/>
      <c r="I856" s="94"/>
      <c r="J856" s="94"/>
      <c r="K856" s="94"/>
      <c r="L856" s="94"/>
      <c r="M856" s="94"/>
      <c r="N856" s="95"/>
      <c r="O856" s="95"/>
    </row>
    <row r="857" spans="1:15" ht="12.75" hidden="1">
      <c r="A857" s="98"/>
      <c r="B857" s="99"/>
      <c r="C857" s="101"/>
      <c r="D857" s="95"/>
      <c r="E857" s="95"/>
      <c r="F857" s="95"/>
      <c r="G857" s="94"/>
      <c r="H857" s="94"/>
      <c r="I857" s="94"/>
      <c r="J857" s="94"/>
      <c r="K857" s="94"/>
      <c r="L857" s="94"/>
      <c r="M857" s="94"/>
      <c r="N857" s="95"/>
      <c r="O857" s="95"/>
    </row>
    <row r="858" spans="1:15" ht="12.75" hidden="1">
      <c r="A858" s="98"/>
      <c r="B858" s="99"/>
      <c r="C858" s="101"/>
      <c r="D858" s="95"/>
      <c r="E858" s="95"/>
      <c r="F858" s="95"/>
      <c r="G858" s="94"/>
      <c r="H858" s="94"/>
      <c r="I858" s="94"/>
      <c r="J858" s="94"/>
      <c r="K858" s="94"/>
      <c r="L858" s="94"/>
      <c r="M858" s="94"/>
      <c r="N858" s="95"/>
      <c r="O858" s="95"/>
    </row>
  </sheetData>
  <sheetProtection password="9FD1" sheet="1" objects="1" scenarios="1"/>
  <mergeCells count="129">
    <mergeCell ref="A72:B72"/>
    <mergeCell ref="A73:B73"/>
    <mergeCell ref="A69:B70"/>
    <mergeCell ref="A71:B71"/>
    <mergeCell ref="K47:L47"/>
    <mergeCell ref="K48:L48"/>
    <mergeCell ref="K49:L49"/>
    <mergeCell ref="M55:N55"/>
    <mergeCell ref="M53:N53"/>
    <mergeCell ref="M49:N49"/>
    <mergeCell ref="M50:N50"/>
    <mergeCell ref="K50:L50"/>
    <mergeCell ref="I54:J54"/>
    <mergeCell ref="K54:L54"/>
    <mergeCell ref="K55:L55"/>
    <mergeCell ref="K51:L51"/>
    <mergeCell ref="M54:N54"/>
    <mergeCell ref="M51:N51"/>
    <mergeCell ref="M52:N52"/>
    <mergeCell ref="K53:L53"/>
    <mergeCell ref="I55:J55"/>
    <mergeCell ref="I56:J56"/>
    <mergeCell ref="I45:J45"/>
    <mergeCell ref="I52:J52"/>
    <mergeCell ref="I47:J47"/>
    <mergeCell ref="I48:J48"/>
    <mergeCell ref="I49:J49"/>
    <mergeCell ref="I51:J51"/>
    <mergeCell ref="K44:L44"/>
    <mergeCell ref="K45:L45"/>
    <mergeCell ref="K46:L46"/>
    <mergeCell ref="M44:N44"/>
    <mergeCell ref="M46:N46"/>
    <mergeCell ref="H21:N21"/>
    <mergeCell ref="H18:J18"/>
    <mergeCell ref="M18:N18"/>
    <mergeCell ref="I23:M23"/>
    <mergeCell ref="G1:L3"/>
    <mergeCell ref="M17:N17"/>
    <mergeCell ref="K18:L18"/>
    <mergeCell ref="A42:B43"/>
    <mergeCell ref="H11:N11"/>
    <mergeCell ref="M12:N12"/>
    <mergeCell ref="M19:N19"/>
    <mergeCell ref="M1:N3"/>
    <mergeCell ref="M13:N13"/>
    <mergeCell ref="M14:N14"/>
    <mergeCell ref="H14:J14"/>
    <mergeCell ref="H16:J16"/>
    <mergeCell ref="H17:J17"/>
    <mergeCell ref="K13:L13"/>
    <mergeCell ref="K14:L14"/>
    <mergeCell ref="H15:J15"/>
    <mergeCell ref="K17:L17"/>
    <mergeCell ref="M15:N15"/>
    <mergeCell ref="M16:N16"/>
    <mergeCell ref="V56:W56"/>
    <mergeCell ref="D23:E23"/>
    <mergeCell ref="D22:E22"/>
    <mergeCell ref="V21:Y22"/>
    <mergeCell ref="V23:Y23"/>
    <mergeCell ref="A40:D40"/>
    <mergeCell ref="G23:H23"/>
    <mergeCell ref="V24:W24"/>
    <mergeCell ref="D3:F3"/>
    <mergeCell ref="I46:J46"/>
    <mergeCell ref="H19:J19"/>
    <mergeCell ref="K15:L15"/>
    <mergeCell ref="K16:L16"/>
    <mergeCell ref="A38:D38"/>
    <mergeCell ref="A39:D39"/>
    <mergeCell ref="D42:E42"/>
    <mergeCell ref="D6:E6"/>
    <mergeCell ref="B11:D11"/>
    <mergeCell ref="D4:E4"/>
    <mergeCell ref="D5:E5"/>
    <mergeCell ref="F42:J42"/>
    <mergeCell ref="B85:E85"/>
    <mergeCell ref="I44:J44"/>
    <mergeCell ref="H12:J12"/>
    <mergeCell ref="H8:N10"/>
    <mergeCell ref="K12:L12"/>
    <mergeCell ref="K19:L19"/>
    <mergeCell ref="H13:J13"/>
    <mergeCell ref="Q85:R85"/>
    <mergeCell ref="A81:G82"/>
    <mergeCell ref="I50:J50"/>
    <mergeCell ref="I43:J43"/>
    <mergeCell ref="I53:J53"/>
    <mergeCell ref="K43:N43"/>
    <mergeCell ref="M45:N45"/>
    <mergeCell ref="K52:L52"/>
    <mergeCell ref="M47:N47"/>
    <mergeCell ref="M48:N48"/>
    <mergeCell ref="V81:AB82"/>
    <mergeCell ref="AQ81:AW82"/>
    <mergeCell ref="W85:Z85"/>
    <mergeCell ref="AL85:AM85"/>
    <mergeCell ref="AR85:AU85"/>
    <mergeCell ref="GH81:GN82"/>
    <mergeCell ref="HC81:HI82"/>
    <mergeCell ref="BL81:BR82"/>
    <mergeCell ref="CG81:CM82"/>
    <mergeCell ref="DB81:DH82"/>
    <mergeCell ref="DW81:EC82"/>
    <mergeCell ref="FN85:FQ85"/>
    <mergeCell ref="GC85:GD85"/>
    <mergeCell ref="ER81:EX82"/>
    <mergeCell ref="FM81:FS82"/>
    <mergeCell ref="A77:C77"/>
    <mergeCell ref="GI85:GL85"/>
    <mergeCell ref="GX85:GY85"/>
    <mergeCell ref="HD85:HG85"/>
    <mergeCell ref="BG85:BH85"/>
    <mergeCell ref="BM85:BP85"/>
    <mergeCell ref="CB85:CC85"/>
    <mergeCell ref="CH85:CK85"/>
    <mergeCell ref="CW85:CX85"/>
    <mergeCell ref="DC85:DF85"/>
    <mergeCell ref="D77:H77"/>
    <mergeCell ref="HS85:HT85"/>
    <mergeCell ref="HY85:IB85"/>
    <mergeCell ref="IN85:IO85"/>
    <mergeCell ref="HX81:ID82"/>
    <mergeCell ref="DR85:DS85"/>
    <mergeCell ref="DX85:EA85"/>
    <mergeCell ref="EM85:EN85"/>
    <mergeCell ref="ES85:EV85"/>
    <mergeCell ref="FH85:FI85"/>
  </mergeCells>
  <conditionalFormatting sqref="C14">
    <cfRule type="expression" priority="1" dxfId="0" stopIfTrue="1">
      <formula>C13=0</formula>
    </cfRule>
    <cfRule type="expression" priority="2" dxfId="1" stopIfTrue="1">
      <formula>C15=2</formula>
    </cfRule>
    <cfRule type="expression" priority="3" dxfId="2" stopIfTrue="1">
      <formula>C15=1</formula>
    </cfRule>
  </conditionalFormatting>
  <conditionalFormatting sqref="D25:G36 I25:N36">
    <cfRule type="expression" priority="4" dxfId="0" stopIfTrue="1">
      <formula>OR($B25=0,$B25="",$B25=" ")</formula>
    </cfRule>
  </conditionalFormatting>
  <conditionalFormatting sqref="D7">
    <cfRule type="expression" priority="5" dxfId="0" stopIfTrue="1">
      <formula>O13=0</formula>
    </cfRule>
  </conditionalFormatting>
  <conditionalFormatting sqref="C44 C46:C55">
    <cfRule type="expression" priority="6" dxfId="3" stopIfTrue="1">
      <formula>$B44=0</formula>
    </cfRule>
  </conditionalFormatting>
  <conditionalFormatting sqref="A44 A46:A55 A45:C45">
    <cfRule type="expression" priority="7" dxfId="3" stopIfTrue="1">
      <formula>B44=""</formula>
    </cfRule>
  </conditionalFormatting>
  <conditionalFormatting sqref="D44:J55">
    <cfRule type="expression" priority="8" dxfId="3" stopIfTrue="1">
      <formula>OR($B44="",D44=0)</formula>
    </cfRule>
  </conditionalFormatting>
  <conditionalFormatting sqref="A86:B116 S81 N82:S82 H81:J81 IE81:IG81 AN81 BI81 CD81 CY81 DT81 EO81 FJ81 GE81 GZ81 HU81 IP81 AI82:AN82 BD82:BI82 BY82:CD82 CT82:CY82 DO82:DT82 EJ82:EO82 FE82:FJ82 FZ82:GE82 GU82:GZ82 HP82:HU82 IK82:IP82 AC81:AE81 AX81:AZ81 BS81:BU81 CN81:CP81 DI81:DK81 ED81:EF81 EY81:FA81 FT81:FV81 GO81:GQ81 HJ81:HL81 V25:V55">
    <cfRule type="cellIs" priority="9" dxfId="4" operator="equal" stopIfTrue="1">
      <formula>"Sa"</formula>
    </cfRule>
    <cfRule type="cellIs" priority="10" dxfId="4" operator="equal" stopIfTrue="1">
      <formula>"So"</formula>
    </cfRule>
  </conditionalFormatting>
  <conditionalFormatting sqref="M18:N19">
    <cfRule type="expression" priority="11" dxfId="3" stopIfTrue="1">
      <formula>$M$18=0</formula>
    </cfRule>
  </conditionalFormatting>
  <conditionalFormatting sqref="K12:L19">
    <cfRule type="expression" priority="12" dxfId="5" stopIfTrue="1">
      <formula>$M$18&gt;0</formula>
    </cfRule>
  </conditionalFormatting>
  <conditionalFormatting sqref="B44 B46:B55">
    <cfRule type="expression" priority="13" dxfId="3" stopIfTrue="1">
      <formula>B44=0</formula>
    </cfRule>
  </conditionalFormatting>
  <conditionalFormatting sqref="H25:H36">
    <cfRule type="cellIs" priority="14" dxfId="0" operator="equal" stopIfTrue="1">
      <formula>0</formula>
    </cfRule>
  </conditionalFormatting>
  <conditionalFormatting sqref="K44:L55">
    <cfRule type="expression" priority="15" dxfId="3" stopIfTrue="1">
      <formula>OR(B44="",H25=0)</formula>
    </cfRule>
  </conditionalFormatting>
  <conditionalFormatting sqref="M44:N55">
    <cfRule type="expression" priority="16" dxfId="3" stopIfTrue="1">
      <formula>OR(B44="",H25=0)</formula>
    </cfRule>
  </conditionalFormatting>
  <conditionalFormatting sqref="D56:J56">
    <cfRule type="cellIs" priority="17" dxfId="3" operator="equal" stopIfTrue="1">
      <formula>0</formula>
    </cfRule>
  </conditionalFormatting>
  <conditionalFormatting sqref="D6:E6">
    <cfRule type="expression" priority="18" dxfId="6" stopIfTrue="1">
      <formula>AB11=1</formula>
    </cfRule>
    <cfRule type="expression" priority="19" dxfId="2" stopIfTrue="1">
      <formula>AB11=0</formula>
    </cfRule>
  </conditionalFormatting>
  <dataValidations count="11">
    <dataValidation type="decimal" allowBlank="1" showInputMessage="1" showErrorMessage="1" promptTitle="Abweichende Sollstunden" prompt="Die Eingaben haben gegenüber der tariflichen Arbeitszeit Vorrang.&#10;" errorTitle="Eingabefehler" error="Der Tag hat nur 24 Stunden!" sqref="M13:M17">
      <formula1>0</formula1>
      <formula2>24</formula2>
    </dataValidation>
    <dataValidation type="list" showInputMessage="1" showErrorMessage="1" promptTitle="AZK negativ oder nicht?" prompt="Dieses Feld hat informativen Charakter für die Lohnbearbeitung. Wenn das Arbeitszeitkonto nicht ins Minus rutschen darf, werden für Ausfallstunden nur die bereits angesparten Überstunden zum Ausgleich herangezogen. " sqref="F21">
      <formula1>$A$1:$A$2</formula1>
    </dataValidation>
    <dataValidation type="whole" operator="greaterThan" showInputMessage="1" showErrorMessage="1" errorTitle="Jahreszahl" error="Bitte Werte ab 2001 eingeben!" sqref="D5">
      <formula1>2000</formula1>
    </dataValidation>
    <dataValidation errorStyle="information" type="list" showErrorMessage="1" errorTitle="Eingabehinweis" error="Bitte korrekte Monatsbezeichnungen angeben" sqref="D6">
      <formula1>$AA$11:$AA$22</formula1>
    </dataValidation>
    <dataValidation type="decimal" showInputMessage="1" showErrorMessage="1" errorTitle="Sollstunden pro Tag" error="Der Tag hat nur 24 Stunden!" sqref="T12:T16">
      <formula1>0</formula1>
      <formula2>24</formula2>
    </dataValidation>
    <dataValidation type="list" allowBlank="1" showInputMessage="1" showErrorMessage="1" promptTitle="Arbeitszeitkonto" prompt="Bei &quot;ja&quot; werden Überstunden angespart und  Ausfalllstunden vergütet. &#10;Bei &quot;nein&quot; werden Überstunden sofort vergütet und Ausfallstunden bleiben unbezahlt." errorTitle="Eingabefehler" error="Bitte nur mit &quot;ja&quot; oder &quot;nein&quot; beantworten" sqref="F25:F36">
      <formula1>$A$1:$A$2</formula1>
    </dataValidation>
    <dataValidation allowBlank="1" showInputMessage="1" showErrorMessage="1" promptTitle="Name des Mitarbeiters" prompt=" " sqref="B25:B36 B44:B55"/>
    <dataValidation errorStyle="warning" type="decimal" allowBlank="1" showInputMessage="1" showErrorMessage="1" promptTitle="Stundensatz Ost" prompt=" " errorTitle="Eingabefehler" error="Ein Wert zwischen 0 und 30 ist realistischer!" sqref="D25:D36">
      <formula1>0</formula1>
      <formula2>30</formula2>
    </dataValidation>
    <dataValidation errorStyle="warning" type="decimal" allowBlank="1" showInputMessage="1" showErrorMessage="1" promptTitle="Stundensatz West" prompt=" " errorTitle="Eingabefehler" error="Ein Wert zwischen 0 und 30 ist realistischer!" sqref="E25:E36">
      <formula1>0</formula1>
      <formula2>30</formula2>
    </dataValidation>
    <dataValidation type="decimal" allowBlank="1" showInputMessage="1" showErrorMessage="1" promptTitle="Abweichende Sollstunden" prompt="Die Eingaben haben gegenüber der tariflichen Arbeitszeit Vorrang.&#10;Achtung: Löschen Sie Werte aus dieser Liste NICHT mit einer 0 sondern mit der Entfernentaste!&#10;" errorTitle="Eingabefehler" error="Der Tag hat nur 24 Stunden!" sqref="Y25:Y55">
      <formula1>0</formula1>
      <formula2>24</formula2>
    </dataValidation>
    <dataValidation type="decimal" allowBlank="1" showInputMessage="1" showErrorMessage="1" promptTitle="Individuelle Arbeitszeit" prompt="Verwenden Sie diese Felder z.B. bei Teilzeitarbeit. Die Eingaben haben gegenüber der betrieblichen und der tariflichen Arbeitszeit Vorrang!&#10;" errorTitle="Eingabefehler" error="Es ist unwarscheinlich, dass der AN mehr als 24 h am Tag arbeitet!" sqref="I25:M36">
      <formula1>0</formula1>
      <formula2>24</formula2>
    </dataValidation>
  </dataValidations>
  <hyperlinks>
    <hyperlink ref="A26" location="Erfassung!V19" display="Erfassung!V19"/>
    <hyperlink ref="A27" location="Erfassung!AQ19" display="Erfassung!AQ19"/>
    <hyperlink ref="A29" location="Erfassung!CG19" display="Erfassung!CG19"/>
    <hyperlink ref="A30" location="Erfassung!DB19" display="Erfassung!DB19"/>
    <hyperlink ref="A31" location="Erfassung!DW19" display="Erfassung!DW19"/>
    <hyperlink ref="A32" location="Erfassung!ER19" display="Erfassung!ER19"/>
    <hyperlink ref="A33" location="Erfassung!FM19" display="Erfassung!FM19"/>
    <hyperlink ref="A34" location="Erfassung!GH19" display="Erfassung!GH19"/>
    <hyperlink ref="A35" location="Erfassung!HC19" display="Erfassung!HC19"/>
    <hyperlink ref="A36" location="Erfassung!HX19" display="Erfassung!HX19"/>
    <hyperlink ref="A28" location="Erfassung!BL19" display="Erfassung!BL19"/>
    <hyperlink ref="F73" r:id="rId1" display="Steuerberatungsbuero@singer-brueckner.de"/>
    <hyperlink ref="A25" location="Erfassung!A19" display="Erfassung!A19"/>
  </hyperlinks>
  <printOptions horizontalCentered="1" verticalCentered="1"/>
  <pageMargins left="0.5905511811023623" right="0.5905511811023623" top="0.7874015748031497" bottom="0.3937007874015748" header="0.5118110236220472" footer="0.5118110236220472"/>
  <pageSetup fitToHeight="1" fitToWidth="1" horizontalDpi="600" verticalDpi="600" orientation="portrait" paperSize="9" scale="76" r:id="rId3"/>
  <drawing r:id="rId2"/>
</worksheet>
</file>

<file path=xl/worksheets/sheet2.xml><?xml version="1.0" encoding="utf-8"?>
<worksheet xmlns="http://schemas.openxmlformats.org/spreadsheetml/2006/main" xmlns:r="http://schemas.openxmlformats.org/officeDocument/2006/relationships">
  <sheetPr codeName="Tabelle1">
    <tabColor indexed="26"/>
  </sheetPr>
  <dimension ref="A1:IR81"/>
  <sheetViews>
    <sheetView showRowColHeaders="0" workbookViewId="0" topLeftCell="A1">
      <pane ySplit="18" topLeftCell="BM19" activePane="bottomLeft" state="frozen"/>
      <selection pane="topLeft" activeCell="A9" sqref="A9"/>
      <selection pane="bottomLeft" activeCell="F20" sqref="F20"/>
    </sheetView>
  </sheetViews>
  <sheetFormatPr defaultColWidth="11.421875" defaultRowHeight="12.75" zeroHeight="1"/>
  <cols>
    <col min="1" max="1" width="4.57421875" style="3" customWidth="1"/>
    <col min="2" max="2" width="4.8515625" style="3" customWidth="1"/>
    <col min="3" max="3" width="5.28125" style="3" hidden="1" customWidth="1"/>
    <col min="4" max="4" width="5.140625" style="3" customWidth="1"/>
    <col min="5" max="5" width="5.28125" style="3" hidden="1" customWidth="1"/>
    <col min="6" max="7" width="7.7109375" style="4" customWidth="1"/>
    <col min="8" max="8" width="12.140625" style="4" customWidth="1"/>
    <col min="9" max="9" width="8.00390625" style="4" customWidth="1"/>
    <col min="10" max="10" width="4.28125" style="4" customWidth="1"/>
    <col min="11" max="11" width="4.421875" style="4" customWidth="1"/>
    <col min="12" max="12" width="4.421875" style="4" hidden="1" customWidth="1"/>
    <col min="13" max="13" width="4.421875" style="4" customWidth="1"/>
    <col min="14" max="14" width="4.28125" style="4" customWidth="1"/>
    <col min="15" max="15" width="5.8515625" style="4" customWidth="1"/>
    <col min="16" max="16" width="5.7109375" style="4" customWidth="1"/>
    <col min="17" max="17" width="5.8515625" style="4" hidden="1" customWidth="1"/>
    <col min="18" max="18" width="5.8515625" style="4" customWidth="1"/>
    <col min="19" max="19" width="9.8515625" style="4" customWidth="1"/>
    <col min="20" max="20" width="17.7109375" style="4" customWidth="1"/>
    <col min="21" max="21" width="0.9921875" style="4" customWidth="1"/>
    <col min="22" max="22" width="4.57421875" style="3" customWidth="1"/>
    <col min="23" max="23" width="4.8515625" style="3" customWidth="1"/>
    <col min="24" max="24" width="5.28125" style="3" hidden="1" customWidth="1"/>
    <col min="25" max="25" width="5.140625" style="3" customWidth="1"/>
    <col min="26" max="26" width="5.28125" style="3" hidden="1" customWidth="1"/>
    <col min="27" max="28" width="7.7109375" style="4" customWidth="1"/>
    <col min="29" max="29" width="12.140625" style="4" customWidth="1"/>
    <col min="30" max="30" width="8.00390625" style="4" customWidth="1"/>
    <col min="31" max="31" width="4.28125" style="4" customWidth="1"/>
    <col min="32" max="32" width="4.421875" style="4" customWidth="1"/>
    <col min="33" max="33" width="4.421875" style="4" hidden="1" customWidth="1"/>
    <col min="34" max="34" width="4.421875" style="4" customWidth="1"/>
    <col min="35" max="35" width="4.28125" style="4" customWidth="1"/>
    <col min="36" max="36" width="5.8515625" style="4" customWidth="1"/>
    <col min="37" max="37" width="5.7109375" style="4" customWidth="1"/>
    <col min="38" max="38" width="5.8515625" style="4" hidden="1" customWidth="1"/>
    <col min="39" max="39" width="5.8515625" style="4" customWidth="1"/>
    <col min="40" max="40" width="9.8515625" style="4" customWidth="1"/>
    <col min="41" max="41" width="17.7109375" style="4" customWidth="1"/>
    <col min="42" max="42" width="0.9921875" style="4" customWidth="1"/>
    <col min="43" max="43" width="4.57421875" style="3" customWidth="1"/>
    <col min="44" max="44" width="4.8515625" style="3" customWidth="1"/>
    <col min="45" max="45" width="5.28125" style="3" hidden="1" customWidth="1"/>
    <col min="46" max="46" width="5.140625" style="3" customWidth="1"/>
    <col min="47" max="47" width="5.28125" style="3" hidden="1" customWidth="1"/>
    <col min="48" max="49" width="7.7109375" style="4" customWidth="1"/>
    <col min="50" max="50" width="12.140625" style="4" customWidth="1"/>
    <col min="51" max="51" width="8.00390625" style="4" customWidth="1"/>
    <col min="52" max="52" width="4.28125" style="4" customWidth="1"/>
    <col min="53" max="53" width="4.421875" style="4" customWidth="1"/>
    <col min="54" max="54" width="4.421875" style="4" hidden="1" customWidth="1"/>
    <col min="55" max="55" width="4.421875" style="4" customWidth="1"/>
    <col min="56" max="56" width="4.28125" style="4" customWidth="1"/>
    <col min="57" max="57" width="5.8515625" style="4" customWidth="1"/>
    <col min="58" max="58" width="5.7109375" style="4" customWidth="1"/>
    <col min="59" max="59" width="5.8515625" style="4" hidden="1" customWidth="1"/>
    <col min="60" max="60" width="5.8515625" style="4" customWidth="1"/>
    <col min="61" max="61" width="9.8515625" style="4" customWidth="1"/>
    <col min="62" max="62" width="17.7109375" style="4" customWidth="1"/>
    <col min="63" max="63" width="0.9921875" style="4" customWidth="1"/>
    <col min="64" max="64" width="4.57421875" style="3" customWidth="1"/>
    <col min="65" max="65" width="4.8515625" style="3" customWidth="1"/>
    <col min="66" max="66" width="5.28125" style="3" hidden="1" customWidth="1"/>
    <col min="67" max="67" width="5.140625" style="3" customWidth="1"/>
    <col min="68" max="68" width="5.28125" style="3" hidden="1" customWidth="1"/>
    <col min="69" max="70" width="7.7109375" style="4" customWidth="1"/>
    <col min="71" max="71" width="12.140625" style="4" customWidth="1"/>
    <col min="72" max="72" width="8.00390625" style="4" customWidth="1"/>
    <col min="73" max="73" width="4.28125" style="4" customWidth="1"/>
    <col min="74" max="74" width="4.421875" style="4" customWidth="1"/>
    <col min="75" max="75" width="4.421875" style="4" hidden="1" customWidth="1"/>
    <col min="76" max="76" width="4.421875" style="4" customWidth="1"/>
    <col min="77" max="77" width="4.28125" style="4" customWidth="1"/>
    <col min="78" max="78" width="5.8515625" style="4" customWidth="1"/>
    <col min="79" max="79" width="5.7109375" style="4" customWidth="1"/>
    <col min="80" max="80" width="5.8515625" style="4" hidden="1" customWidth="1"/>
    <col min="81" max="81" width="5.8515625" style="4" customWidth="1"/>
    <col min="82" max="82" width="9.8515625" style="4" customWidth="1"/>
    <col min="83" max="83" width="17.7109375" style="4" customWidth="1"/>
    <col min="84" max="84" width="0.9921875" style="4" customWidth="1"/>
    <col min="85" max="85" width="4.57421875" style="3" customWidth="1"/>
    <col min="86" max="86" width="4.8515625" style="3" customWidth="1"/>
    <col min="87" max="87" width="5.28125" style="3" hidden="1" customWidth="1"/>
    <col min="88" max="88" width="5.140625" style="3" customWidth="1"/>
    <col min="89" max="89" width="5.28125" style="3" hidden="1" customWidth="1"/>
    <col min="90" max="91" width="7.7109375" style="4" customWidth="1"/>
    <col min="92" max="92" width="12.140625" style="4" customWidth="1"/>
    <col min="93" max="93" width="8.00390625" style="4" customWidth="1"/>
    <col min="94" max="94" width="4.28125" style="4" customWidth="1"/>
    <col min="95" max="95" width="4.421875" style="4" customWidth="1"/>
    <col min="96" max="96" width="4.421875" style="4" hidden="1" customWidth="1"/>
    <col min="97" max="97" width="4.421875" style="4" customWidth="1"/>
    <col min="98" max="98" width="4.28125" style="4" customWidth="1"/>
    <col min="99" max="99" width="5.8515625" style="4" customWidth="1"/>
    <col min="100" max="100" width="5.7109375" style="4" customWidth="1"/>
    <col min="101" max="101" width="5.8515625" style="4" hidden="1" customWidth="1"/>
    <col min="102" max="102" width="5.8515625" style="4" customWidth="1"/>
    <col min="103" max="103" width="9.8515625" style="4" customWidth="1"/>
    <col min="104" max="104" width="17.7109375" style="4" customWidth="1"/>
    <col min="105" max="105" width="0.9921875" style="4" customWidth="1"/>
    <col min="106" max="106" width="4.57421875" style="3" customWidth="1"/>
    <col min="107" max="107" width="4.8515625" style="3" customWidth="1"/>
    <col min="108" max="108" width="5.28125" style="3" hidden="1" customWidth="1"/>
    <col min="109" max="109" width="5.140625" style="3" customWidth="1"/>
    <col min="110" max="110" width="5.28125" style="3" hidden="1" customWidth="1"/>
    <col min="111" max="112" width="7.7109375" style="4" customWidth="1"/>
    <col min="113" max="113" width="12.140625" style="4" customWidth="1"/>
    <col min="114" max="114" width="8.00390625" style="4" customWidth="1"/>
    <col min="115" max="115" width="4.28125" style="4" customWidth="1"/>
    <col min="116" max="116" width="4.421875" style="4" customWidth="1"/>
    <col min="117" max="117" width="4.421875" style="4" hidden="1" customWidth="1"/>
    <col min="118" max="118" width="4.421875" style="4" customWidth="1"/>
    <col min="119" max="119" width="4.28125" style="4" customWidth="1"/>
    <col min="120" max="120" width="5.8515625" style="4" customWidth="1"/>
    <col min="121" max="121" width="5.7109375" style="4" customWidth="1"/>
    <col min="122" max="122" width="5.8515625" style="4" hidden="1" customWidth="1"/>
    <col min="123" max="123" width="5.8515625" style="4" customWidth="1"/>
    <col min="124" max="124" width="9.8515625" style="4" customWidth="1"/>
    <col min="125" max="125" width="17.7109375" style="4" customWidth="1"/>
    <col min="126" max="126" width="0.9921875" style="4" customWidth="1"/>
    <col min="127" max="127" width="4.57421875" style="3" customWidth="1"/>
    <col min="128" max="128" width="4.8515625" style="3" customWidth="1"/>
    <col min="129" max="129" width="5.28125" style="3" hidden="1" customWidth="1"/>
    <col min="130" max="130" width="5.140625" style="3" customWidth="1"/>
    <col min="131" max="131" width="5.28125" style="3" hidden="1" customWidth="1"/>
    <col min="132" max="133" width="7.7109375" style="4" customWidth="1"/>
    <col min="134" max="134" width="12.140625" style="4" customWidth="1"/>
    <col min="135" max="135" width="8.00390625" style="4" customWidth="1"/>
    <col min="136" max="136" width="4.28125" style="4" customWidth="1"/>
    <col min="137" max="137" width="4.421875" style="4" customWidth="1"/>
    <col min="138" max="138" width="4.421875" style="4" hidden="1" customWidth="1"/>
    <col min="139" max="139" width="4.421875" style="4" customWidth="1"/>
    <col min="140" max="140" width="4.28125" style="4" customWidth="1"/>
    <col min="141" max="141" width="5.8515625" style="4" customWidth="1"/>
    <col min="142" max="142" width="5.7109375" style="4" customWidth="1"/>
    <col min="143" max="143" width="5.8515625" style="4" hidden="1" customWidth="1"/>
    <col min="144" max="144" width="5.8515625" style="4" customWidth="1"/>
    <col min="145" max="145" width="9.8515625" style="4" customWidth="1"/>
    <col min="146" max="146" width="17.7109375" style="4" customWidth="1"/>
    <col min="147" max="147" width="0.9921875" style="4" customWidth="1"/>
    <col min="148" max="148" width="4.57421875" style="3" customWidth="1"/>
    <col min="149" max="149" width="4.8515625" style="3" customWidth="1"/>
    <col min="150" max="150" width="5.28125" style="3" hidden="1" customWidth="1"/>
    <col min="151" max="151" width="5.140625" style="3" customWidth="1"/>
    <col min="152" max="152" width="5.28125" style="3" hidden="1" customWidth="1"/>
    <col min="153" max="154" width="7.7109375" style="4" customWidth="1"/>
    <col min="155" max="155" width="12.140625" style="4" customWidth="1"/>
    <col min="156" max="156" width="8.00390625" style="4" customWidth="1"/>
    <col min="157" max="157" width="4.28125" style="4" customWidth="1"/>
    <col min="158" max="158" width="4.421875" style="4" customWidth="1"/>
    <col min="159" max="159" width="4.421875" style="4" hidden="1" customWidth="1"/>
    <col min="160" max="160" width="4.421875" style="4" customWidth="1"/>
    <col min="161" max="161" width="4.28125" style="4" customWidth="1"/>
    <col min="162" max="162" width="5.8515625" style="4" customWidth="1"/>
    <col min="163" max="163" width="5.7109375" style="4" customWidth="1"/>
    <col min="164" max="164" width="5.8515625" style="4" hidden="1" customWidth="1"/>
    <col min="165" max="165" width="5.8515625" style="4" customWidth="1"/>
    <col min="166" max="166" width="9.8515625" style="4" customWidth="1"/>
    <col min="167" max="167" width="17.7109375" style="4" customWidth="1"/>
    <col min="168" max="168" width="0.9921875" style="4" customWidth="1"/>
    <col min="169" max="169" width="4.57421875" style="3" customWidth="1"/>
    <col min="170" max="170" width="4.8515625" style="3" customWidth="1"/>
    <col min="171" max="171" width="5.28125" style="3" hidden="1" customWidth="1"/>
    <col min="172" max="172" width="5.140625" style="3" customWidth="1"/>
    <col min="173" max="173" width="5.28125" style="3" hidden="1" customWidth="1"/>
    <col min="174" max="175" width="7.7109375" style="4" customWidth="1"/>
    <col min="176" max="176" width="12.140625" style="4" customWidth="1"/>
    <col min="177" max="177" width="8.00390625" style="4" customWidth="1"/>
    <col min="178" max="178" width="4.28125" style="4" customWidth="1"/>
    <col min="179" max="179" width="4.421875" style="4" customWidth="1"/>
    <col min="180" max="180" width="4.421875" style="4" hidden="1" customWidth="1"/>
    <col min="181" max="181" width="4.421875" style="4" customWidth="1"/>
    <col min="182" max="182" width="4.28125" style="4" customWidth="1"/>
    <col min="183" max="183" width="5.8515625" style="4" customWidth="1"/>
    <col min="184" max="184" width="5.7109375" style="4" customWidth="1"/>
    <col min="185" max="185" width="5.8515625" style="4" hidden="1" customWidth="1"/>
    <col min="186" max="186" width="5.8515625" style="4" customWidth="1"/>
    <col min="187" max="187" width="9.8515625" style="4" customWidth="1"/>
    <col min="188" max="188" width="17.7109375" style="4" customWidth="1"/>
    <col min="189" max="189" width="0.9921875" style="4" customWidth="1"/>
    <col min="190" max="190" width="4.57421875" style="3" customWidth="1"/>
    <col min="191" max="191" width="4.8515625" style="3" customWidth="1"/>
    <col min="192" max="192" width="5.28125" style="3" hidden="1" customWidth="1"/>
    <col min="193" max="193" width="5.140625" style="3" customWidth="1"/>
    <col min="194" max="194" width="5.28125" style="3" hidden="1" customWidth="1"/>
    <col min="195" max="196" width="7.7109375" style="4" customWidth="1"/>
    <col min="197" max="197" width="12.140625" style="4" customWidth="1"/>
    <col min="198" max="198" width="8.00390625" style="4" customWidth="1"/>
    <col min="199" max="199" width="4.28125" style="4" customWidth="1"/>
    <col min="200" max="200" width="4.421875" style="4" customWidth="1"/>
    <col min="201" max="201" width="4.421875" style="4" hidden="1" customWidth="1"/>
    <col min="202" max="202" width="4.421875" style="4" customWidth="1"/>
    <col min="203" max="203" width="4.28125" style="4" customWidth="1"/>
    <col min="204" max="204" width="5.8515625" style="4" customWidth="1"/>
    <col min="205" max="205" width="5.7109375" style="4" customWidth="1"/>
    <col min="206" max="206" width="5.8515625" style="4" hidden="1" customWidth="1"/>
    <col min="207" max="207" width="5.8515625" style="4" customWidth="1"/>
    <col min="208" max="208" width="9.8515625" style="4" customWidth="1"/>
    <col min="209" max="209" width="17.7109375" style="4" customWidth="1"/>
    <col min="210" max="210" width="0.9921875" style="4" customWidth="1"/>
    <col min="211" max="211" width="4.57421875" style="3" customWidth="1"/>
    <col min="212" max="212" width="4.8515625" style="3" customWidth="1"/>
    <col min="213" max="213" width="5.28125" style="3" hidden="1" customWidth="1"/>
    <col min="214" max="214" width="5.140625" style="3" customWidth="1"/>
    <col min="215" max="215" width="5.28125" style="3" hidden="1" customWidth="1"/>
    <col min="216" max="217" width="7.7109375" style="4" customWidth="1"/>
    <col min="218" max="218" width="12.140625" style="4" customWidth="1"/>
    <col min="219" max="219" width="8.00390625" style="4" customWidth="1"/>
    <col min="220" max="220" width="4.28125" style="4" customWidth="1"/>
    <col min="221" max="221" width="4.421875" style="4" customWidth="1"/>
    <col min="222" max="222" width="4.421875" style="4" hidden="1" customWidth="1"/>
    <col min="223" max="223" width="4.421875" style="4" customWidth="1"/>
    <col min="224" max="224" width="4.28125" style="4" customWidth="1"/>
    <col min="225" max="225" width="5.8515625" style="4" customWidth="1"/>
    <col min="226" max="226" width="5.7109375" style="4" customWidth="1"/>
    <col min="227" max="227" width="5.8515625" style="4" hidden="1" customWidth="1"/>
    <col min="228" max="228" width="5.8515625" style="4" customWidth="1"/>
    <col min="229" max="229" width="9.8515625" style="4" customWidth="1"/>
    <col min="230" max="230" width="17.7109375" style="4" customWidth="1"/>
    <col min="231" max="231" width="0.9921875" style="4" customWidth="1"/>
    <col min="232" max="232" width="4.57421875" style="3" customWidth="1"/>
    <col min="233" max="233" width="4.8515625" style="3" customWidth="1"/>
    <col min="234" max="234" width="5.28125" style="3" hidden="1" customWidth="1"/>
    <col min="235" max="235" width="5.140625" style="3" customWidth="1"/>
    <col min="236" max="236" width="5.28125" style="3" hidden="1" customWidth="1"/>
    <col min="237" max="238" width="7.7109375" style="4" customWidth="1"/>
    <col min="239" max="239" width="12.140625" style="4" customWidth="1"/>
    <col min="240" max="240" width="8.00390625" style="4" customWidth="1"/>
    <col min="241" max="241" width="4.28125" style="4" customWidth="1"/>
    <col min="242" max="242" width="4.421875" style="4" customWidth="1"/>
    <col min="243" max="243" width="4.421875" style="4" hidden="1" customWidth="1"/>
    <col min="244" max="244" width="4.421875" style="4" customWidth="1"/>
    <col min="245" max="245" width="4.28125" style="4" customWidth="1"/>
    <col min="246" max="246" width="5.8515625" style="4" customWidth="1"/>
    <col min="247" max="247" width="5.7109375" style="4" customWidth="1"/>
    <col min="248" max="248" width="5.8515625" style="4" hidden="1" customWidth="1"/>
    <col min="249" max="249" width="5.8515625" style="4" customWidth="1"/>
    <col min="250" max="250" width="9.8515625" style="4" customWidth="1"/>
    <col min="251" max="251" width="17.7109375" style="4" customWidth="1"/>
    <col min="252" max="252" width="0.9921875" style="4" customWidth="1"/>
    <col min="253" max="16384" width="0" style="4" hidden="1" customWidth="1"/>
  </cols>
  <sheetData>
    <row r="1" spans="1:252" s="86" customFormat="1" ht="4.5" customHeight="1" hidden="1">
      <c r="A1" s="84"/>
      <c r="B1" s="84"/>
      <c r="C1" s="84"/>
      <c r="D1" s="84"/>
      <c r="E1" s="84"/>
      <c r="F1" s="84">
        <f>IF($B$17="Montag",1,"")</f>
      </c>
      <c r="G1" s="84"/>
      <c r="H1" s="84"/>
      <c r="I1" s="84"/>
      <c r="J1" s="84"/>
      <c r="K1" s="84"/>
      <c r="L1" s="84"/>
      <c r="M1" s="84"/>
      <c r="N1" s="84"/>
      <c r="O1" s="84"/>
      <c r="P1" s="84"/>
      <c r="Q1" s="84"/>
      <c r="R1" s="84"/>
      <c r="S1" s="84"/>
      <c r="T1" s="84"/>
      <c r="U1" s="85"/>
      <c r="V1" s="84"/>
      <c r="W1" s="84"/>
      <c r="X1" s="84"/>
      <c r="Y1" s="84"/>
      <c r="Z1" s="84"/>
      <c r="AA1" s="84">
        <f>IF($B$17="Montag",1,"")</f>
      </c>
      <c r="AB1" s="84"/>
      <c r="AC1" s="84"/>
      <c r="AD1" s="84"/>
      <c r="AE1" s="84"/>
      <c r="AF1" s="84"/>
      <c r="AG1" s="84"/>
      <c r="AH1" s="84"/>
      <c r="AI1" s="84"/>
      <c r="AJ1" s="84"/>
      <c r="AK1" s="84"/>
      <c r="AL1" s="84"/>
      <c r="AM1" s="84"/>
      <c r="AN1" s="84"/>
      <c r="AO1" s="84"/>
      <c r="AP1" s="85"/>
      <c r="AQ1" s="84"/>
      <c r="AR1" s="84"/>
      <c r="AS1" s="84"/>
      <c r="AT1" s="84"/>
      <c r="AU1" s="84"/>
      <c r="AV1" s="84">
        <f>IF($B$17="Montag",1,"")</f>
      </c>
      <c r="AW1" s="84"/>
      <c r="AX1" s="84"/>
      <c r="AY1" s="84"/>
      <c r="AZ1" s="84"/>
      <c r="BA1" s="84"/>
      <c r="BB1" s="84"/>
      <c r="BC1" s="84"/>
      <c r="BD1" s="84"/>
      <c r="BE1" s="84"/>
      <c r="BF1" s="84"/>
      <c r="BG1" s="84"/>
      <c r="BH1" s="84"/>
      <c r="BI1" s="84"/>
      <c r="BJ1" s="84"/>
      <c r="BK1" s="85"/>
      <c r="BL1" s="84"/>
      <c r="BM1" s="84"/>
      <c r="BN1" s="84"/>
      <c r="BO1" s="84"/>
      <c r="BP1" s="84"/>
      <c r="BQ1" s="84">
        <f>IF($B$17="Montag",1,"")</f>
      </c>
      <c r="BR1" s="84"/>
      <c r="BS1" s="84"/>
      <c r="BT1" s="84"/>
      <c r="BU1" s="84"/>
      <c r="BV1" s="84"/>
      <c r="BW1" s="84"/>
      <c r="BX1" s="84"/>
      <c r="BY1" s="84"/>
      <c r="BZ1" s="84"/>
      <c r="CA1" s="84"/>
      <c r="CB1" s="84"/>
      <c r="CC1" s="84"/>
      <c r="CD1" s="84"/>
      <c r="CE1" s="84"/>
      <c r="CF1" s="85"/>
      <c r="CG1" s="84"/>
      <c r="CH1" s="84"/>
      <c r="CI1" s="84"/>
      <c r="CJ1" s="84"/>
      <c r="CK1" s="84"/>
      <c r="CL1" s="84">
        <f>IF($B$17="Montag",1,"")</f>
      </c>
      <c r="CM1" s="84"/>
      <c r="CN1" s="84"/>
      <c r="CO1" s="84"/>
      <c r="CP1" s="84"/>
      <c r="CQ1" s="84"/>
      <c r="CR1" s="84"/>
      <c r="CS1" s="84"/>
      <c r="CT1" s="84"/>
      <c r="CU1" s="84"/>
      <c r="CV1" s="84"/>
      <c r="CW1" s="84"/>
      <c r="CX1" s="84"/>
      <c r="CY1" s="84"/>
      <c r="CZ1" s="84"/>
      <c r="DA1" s="85"/>
      <c r="DB1" s="84"/>
      <c r="DC1" s="84"/>
      <c r="DD1" s="84"/>
      <c r="DE1" s="84"/>
      <c r="DF1" s="84"/>
      <c r="DG1" s="84">
        <f>IF($B$17="Montag",1,"")</f>
      </c>
      <c r="DH1" s="84"/>
      <c r="DI1" s="84"/>
      <c r="DJ1" s="84"/>
      <c r="DK1" s="84"/>
      <c r="DL1" s="84"/>
      <c r="DM1" s="84"/>
      <c r="DN1" s="84"/>
      <c r="DO1" s="84"/>
      <c r="DP1" s="84"/>
      <c r="DQ1" s="84"/>
      <c r="DR1" s="84"/>
      <c r="DS1" s="84"/>
      <c r="DT1" s="84"/>
      <c r="DU1" s="84"/>
      <c r="DV1" s="85"/>
      <c r="DW1" s="84"/>
      <c r="DX1" s="84"/>
      <c r="DY1" s="84"/>
      <c r="DZ1" s="84"/>
      <c r="EA1" s="84"/>
      <c r="EB1" s="84">
        <f>IF($B$17="Montag",1,"")</f>
      </c>
      <c r="EC1" s="84"/>
      <c r="ED1" s="84"/>
      <c r="EE1" s="84"/>
      <c r="EF1" s="84"/>
      <c r="EG1" s="84"/>
      <c r="EH1" s="84"/>
      <c r="EI1" s="84"/>
      <c r="EJ1" s="84"/>
      <c r="EK1" s="84"/>
      <c r="EL1" s="84"/>
      <c r="EM1" s="84"/>
      <c r="EN1" s="84"/>
      <c r="EO1" s="84"/>
      <c r="EP1" s="84"/>
      <c r="EQ1" s="85"/>
      <c r="ER1" s="84"/>
      <c r="ES1" s="84"/>
      <c r="ET1" s="84"/>
      <c r="EU1" s="84"/>
      <c r="EV1" s="84"/>
      <c r="EW1" s="84">
        <f>IF($B$17="Montag",1,"")</f>
      </c>
      <c r="EX1" s="84"/>
      <c r="EY1" s="84"/>
      <c r="EZ1" s="84"/>
      <c r="FA1" s="84"/>
      <c r="FB1" s="84"/>
      <c r="FC1" s="84"/>
      <c r="FD1" s="84"/>
      <c r="FE1" s="84"/>
      <c r="FF1" s="84"/>
      <c r="FG1" s="84"/>
      <c r="FH1" s="84"/>
      <c r="FI1" s="84"/>
      <c r="FJ1" s="84"/>
      <c r="FK1" s="84"/>
      <c r="FL1" s="85"/>
      <c r="FM1" s="84"/>
      <c r="FN1" s="84"/>
      <c r="FO1" s="84"/>
      <c r="FP1" s="84"/>
      <c r="FQ1" s="84"/>
      <c r="FR1" s="84">
        <f>IF($B$17="Montag",1,"")</f>
      </c>
      <c r="FS1" s="84"/>
      <c r="FT1" s="84"/>
      <c r="FU1" s="84"/>
      <c r="FV1" s="84"/>
      <c r="FW1" s="84"/>
      <c r="FX1" s="84"/>
      <c r="FY1" s="84"/>
      <c r="FZ1" s="84"/>
      <c r="GA1" s="84"/>
      <c r="GB1" s="84"/>
      <c r="GC1" s="84"/>
      <c r="GD1" s="84"/>
      <c r="GE1" s="84"/>
      <c r="GF1" s="84"/>
      <c r="GG1" s="85"/>
      <c r="GH1" s="84"/>
      <c r="GI1" s="84"/>
      <c r="GJ1" s="84"/>
      <c r="GK1" s="84"/>
      <c r="GL1" s="84"/>
      <c r="GM1" s="84">
        <f>IF($B$17="Montag",1,"")</f>
      </c>
      <c r="GN1" s="84"/>
      <c r="GO1" s="84"/>
      <c r="GP1" s="84"/>
      <c r="GQ1" s="84"/>
      <c r="GR1" s="84"/>
      <c r="GS1" s="84"/>
      <c r="GT1" s="84"/>
      <c r="GU1" s="84"/>
      <c r="GV1" s="84"/>
      <c r="GW1" s="84"/>
      <c r="GX1" s="84"/>
      <c r="GY1" s="84"/>
      <c r="GZ1" s="84"/>
      <c r="HA1" s="84"/>
      <c r="HB1" s="85"/>
      <c r="HC1" s="84"/>
      <c r="HD1" s="84"/>
      <c r="HE1" s="84"/>
      <c r="HF1" s="84"/>
      <c r="HG1" s="84"/>
      <c r="HH1" s="84">
        <f>IF($B$17="Montag",1,"")</f>
      </c>
      <c r="HI1" s="84"/>
      <c r="HJ1" s="84"/>
      <c r="HK1" s="84"/>
      <c r="HL1" s="84"/>
      <c r="HM1" s="84"/>
      <c r="HN1" s="84"/>
      <c r="HO1" s="84"/>
      <c r="HP1" s="84"/>
      <c r="HQ1" s="84"/>
      <c r="HR1" s="84"/>
      <c r="HS1" s="84"/>
      <c r="HT1" s="84"/>
      <c r="HU1" s="84"/>
      <c r="HV1" s="84"/>
      <c r="HW1" s="85"/>
      <c r="HX1" s="84"/>
      <c r="HY1" s="84"/>
      <c r="HZ1" s="84"/>
      <c r="IA1" s="84"/>
      <c r="IB1" s="84"/>
      <c r="IC1" s="84">
        <f>IF($B$17="Montag",1,"")</f>
      </c>
      <c r="ID1" s="84"/>
      <c r="IE1" s="84"/>
      <c r="IF1" s="84"/>
      <c r="IG1" s="84"/>
      <c r="IH1" s="84"/>
      <c r="II1" s="84"/>
      <c r="IJ1" s="84"/>
      <c r="IK1" s="84"/>
      <c r="IL1" s="84"/>
      <c r="IM1" s="84"/>
      <c r="IN1" s="84"/>
      <c r="IO1" s="84"/>
      <c r="IP1" s="84"/>
      <c r="IQ1" s="84"/>
      <c r="IR1" s="85"/>
    </row>
    <row r="2" spans="1:252" s="86" customFormat="1" ht="4.5" customHeight="1" hidden="1">
      <c r="A2" s="84"/>
      <c r="B2" s="84"/>
      <c r="C2" s="84"/>
      <c r="D2" s="84"/>
      <c r="E2" s="84"/>
      <c r="F2" s="84">
        <f>IF($B$17="Dienstag",2,"")</f>
      </c>
      <c r="G2" s="84"/>
      <c r="H2" s="84"/>
      <c r="I2" s="84"/>
      <c r="J2" s="84"/>
      <c r="K2" s="84"/>
      <c r="L2" s="84"/>
      <c r="M2" s="84"/>
      <c r="N2" s="84"/>
      <c r="O2" s="84"/>
      <c r="P2" s="84"/>
      <c r="Q2" s="84"/>
      <c r="R2" s="84"/>
      <c r="S2" s="84"/>
      <c r="T2" s="84"/>
      <c r="U2" s="85"/>
      <c r="V2" s="84"/>
      <c r="W2" s="84"/>
      <c r="X2" s="84"/>
      <c r="Y2" s="84"/>
      <c r="Z2" s="84"/>
      <c r="AA2" s="84">
        <f>IF($B$17="Dienstag",2,"")</f>
      </c>
      <c r="AB2" s="84"/>
      <c r="AC2" s="84"/>
      <c r="AD2" s="84"/>
      <c r="AE2" s="84"/>
      <c r="AF2" s="84"/>
      <c r="AG2" s="84"/>
      <c r="AH2" s="84"/>
      <c r="AI2" s="84"/>
      <c r="AJ2" s="84"/>
      <c r="AK2" s="84"/>
      <c r="AL2" s="84"/>
      <c r="AM2" s="84"/>
      <c r="AN2" s="84"/>
      <c r="AO2" s="84"/>
      <c r="AP2" s="85"/>
      <c r="AQ2" s="84"/>
      <c r="AR2" s="84"/>
      <c r="AS2" s="84"/>
      <c r="AT2" s="84"/>
      <c r="AU2" s="84"/>
      <c r="AV2" s="84">
        <f>IF($B$17="Dienstag",2,"")</f>
      </c>
      <c r="AW2" s="84"/>
      <c r="AX2" s="84"/>
      <c r="AY2" s="84"/>
      <c r="AZ2" s="84"/>
      <c r="BA2" s="84"/>
      <c r="BB2" s="84"/>
      <c r="BC2" s="84"/>
      <c r="BD2" s="84"/>
      <c r="BE2" s="84"/>
      <c r="BF2" s="84"/>
      <c r="BG2" s="84"/>
      <c r="BH2" s="84"/>
      <c r="BI2" s="84"/>
      <c r="BJ2" s="84"/>
      <c r="BK2" s="85"/>
      <c r="BL2" s="84"/>
      <c r="BM2" s="84"/>
      <c r="BN2" s="84"/>
      <c r="BO2" s="84"/>
      <c r="BP2" s="84"/>
      <c r="BQ2" s="84">
        <f>IF($B$17="Dienstag",2,"")</f>
      </c>
      <c r="BR2" s="84"/>
      <c r="BS2" s="84"/>
      <c r="BT2" s="84"/>
      <c r="BU2" s="84"/>
      <c r="BV2" s="84"/>
      <c r="BW2" s="84"/>
      <c r="BX2" s="84"/>
      <c r="BY2" s="84"/>
      <c r="BZ2" s="84"/>
      <c r="CA2" s="84"/>
      <c r="CB2" s="84"/>
      <c r="CC2" s="84"/>
      <c r="CD2" s="84"/>
      <c r="CE2" s="84"/>
      <c r="CF2" s="85"/>
      <c r="CG2" s="84"/>
      <c r="CH2" s="84"/>
      <c r="CI2" s="84"/>
      <c r="CJ2" s="84"/>
      <c r="CK2" s="84"/>
      <c r="CL2" s="84">
        <f>IF($B$17="Dienstag",2,"")</f>
      </c>
      <c r="CM2" s="84"/>
      <c r="CN2" s="84"/>
      <c r="CO2" s="84"/>
      <c r="CP2" s="84"/>
      <c r="CQ2" s="84"/>
      <c r="CR2" s="84"/>
      <c r="CS2" s="84"/>
      <c r="CT2" s="84"/>
      <c r="CU2" s="84"/>
      <c r="CV2" s="84"/>
      <c r="CW2" s="84"/>
      <c r="CX2" s="84"/>
      <c r="CY2" s="84"/>
      <c r="CZ2" s="84"/>
      <c r="DA2" s="85"/>
      <c r="DB2" s="84"/>
      <c r="DC2" s="84"/>
      <c r="DD2" s="84"/>
      <c r="DE2" s="84"/>
      <c r="DF2" s="84"/>
      <c r="DG2" s="84">
        <f>IF($B$17="Dienstag",2,"")</f>
      </c>
      <c r="DH2" s="84"/>
      <c r="DI2" s="84"/>
      <c r="DJ2" s="84"/>
      <c r="DK2" s="84"/>
      <c r="DL2" s="84"/>
      <c r="DM2" s="84"/>
      <c r="DN2" s="84"/>
      <c r="DO2" s="84"/>
      <c r="DP2" s="84"/>
      <c r="DQ2" s="84"/>
      <c r="DR2" s="84"/>
      <c r="DS2" s="84"/>
      <c r="DT2" s="84"/>
      <c r="DU2" s="84"/>
      <c r="DV2" s="85"/>
      <c r="DW2" s="84"/>
      <c r="DX2" s="84"/>
      <c r="DY2" s="84"/>
      <c r="DZ2" s="84"/>
      <c r="EA2" s="84"/>
      <c r="EB2" s="84">
        <f>IF($B$17="Dienstag",2,"")</f>
      </c>
      <c r="EC2" s="84"/>
      <c r="ED2" s="84"/>
      <c r="EE2" s="84"/>
      <c r="EF2" s="84"/>
      <c r="EG2" s="84"/>
      <c r="EH2" s="84"/>
      <c r="EI2" s="84"/>
      <c r="EJ2" s="84"/>
      <c r="EK2" s="84"/>
      <c r="EL2" s="84"/>
      <c r="EM2" s="84"/>
      <c r="EN2" s="84"/>
      <c r="EO2" s="84"/>
      <c r="EP2" s="84"/>
      <c r="EQ2" s="85"/>
      <c r="ER2" s="84"/>
      <c r="ES2" s="84"/>
      <c r="ET2" s="84"/>
      <c r="EU2" s="84"/>
      <c r="EV2" s="84"/>
      <c r="EW2" s="84">
        <f>IF($B$17="Dienstag",2,"")</f>
      </c>
      <c r="EX2" s="84"/>
      <c r="EY2" s="84"/>
      <c r="EZ2" s="84"/>
      <c r="FA2" s="84"/>
      <c r="FB2" s="84"/>
      <c r="FC2" s="84"/>
      <c r="FD2" s="84"/>
      <c r="FE2" s="84"/>
      <c r="FF2" s="84"/>
      <c r="FG2" s="84"/>
      <c r="FH2" s="84"/>
      <c r="FI2" s="84"/>
      <c r="FJ2" s="84"/>
      <c r="FK2" s="84"/>
      <c r="FL2" s="85"/>
      <c r="FM2" s="84"/>
      <c r="FN2" s="84"/>
      <c r="FO2" s="84"/>
      <c r="FP2" s="84"/>
      <c r="FQ2" s="84"/>
      <c r="FR2" s="84">
        <f>IF($B$17="Dienstag",2,"")</f>
      </c>
      <c r="FS2" s="84"/>
      <c r="FT2" s="84"/>
      <c r="FU2" s="84"/>
      <c r="FV2" s="84"/>
      <c r="FW2" s="84"/>
      <c r="FX2" s="84"/>
      <c r="FY2" s="84"/>
      <c r="FZ2" s="84"/>
      <c r="GA2" s="84"/>
      <c r="GB2" s="84"/>
      <c r="GC2" s="84"/>
      <c r="GD2" s="84"/>
      <c r="GE2" s="84"/>
      <c r="GF2" s="84"/>
      <c r="GG2" s="85"/>
      <c r="GH2" s="84"/>
      <c r="GI2" s="84"/>
      <c r="GJ2" s="84"/>
      <c r="GK2" s="84"/>
      <c r="GL2" s="84"/>
      <c r="GM2" s="84">
        <f>IF($B$17="Dienstag",2,"")</f>
      </c>
      <c r="GN2" s="84"/>
      <c r="GO2" s="84"/>
      <c r="GP2" s="84"/>
      <c r="GQ2" s="84"/>
      <c r="GR2" s="84"/>
      <c r="GS2" s="84"/>
      <c r="GT2" s="84"/>
      <c r="GU2" s="84"/>
      <c r="GV2" s="84"/>
      <c r="GW2" s="84"/>
      <c r="GX2" s="84"/>
      <c r="GY2" s="84"/>
      <c r="GZ2" s="84"/>
      <c r="HA2" s="84"/>
      <c r="HB2" s="85"/>
      <c r="HC2" s="84"/>
      <c r="HD2" s="84"/>
      <c r="HE2" s="84"/>
      <c r="HF2" s="84"/>
      <c r="HG2" s="84"/>
      <c r="HH2" s="84">
        <f>IF($B$17="Dienstag",2,"")</f>
      </c>
      <c r="HI2" s="84"/>
      <c r="HJ2" s="84"/>
      <c r="HK2" s="84"/>
      <c r="HL2" s="84"/>
      <c r="HM2" s="84"/>
      <c r="HN2" s="84"/>
      <c r="HO2" s="84"/>
      <c r="HP2" s="84"/>
      <c r="HQ2" s="84"/>
      <c r="HR2" s="84"/>
      <c r="HS2" s="84"/>
      <c r="HT2" s="84"/>
      <c r="HU2" s="84"/>
      <c r="HV2" s="84"/>
      <c r="HW2" s="85"/>
      <c r="HX2" s="84"/>
      <c r="HY2" s="84"/>
      <c r="HZ2" s="84"/>
      <c r="IA2" s="84"/>
      <c r="IB2" s="84"/>
      <c r="IC2" s="84">
        <f>IF($B$17="Dienstag",2,"")</f>
      </c>
      <c r="ID2" s="84"/>
      <c r="IE2" s="84"/>
      <c r="IF2" s="84"/>
      <c r="IG2" s="84"/>
      <c r="IH2" s="84"/>
      <c r="II2" s="84"/>
      <c r="IJ2" s="84"/>
      <c r="IK2" s="84"/>
      <c r="IL2" s="84"/>
      <c r="IM2" s="84"/>
      <c r="IN2" s="84"/>
      <c r="IO2" s="84"/>
      <c r="IP2" s="84"/>
      <c r="IQ2" s="84"/>
      <c r="IR2" s="85"/>
    </row>
    <row r="3" spans="1:252" s="86" customFormat="1" ht="4.5" customHeight="1" hidden="1">
      <c r="A3" s="84"/>
      <c r="B3" s="84"/>
      <c r="C3" s="84"/>
      <c r="D3" s="84"/>
      <c r="E3" s="84"/>
      <c r="F3" s="84">
        <f>IF($B$17="Mittwoch",3,"")</f>
      </c>
      <c r="G3" s="84"/>
      <c r="H3" s="84"/>
      <c r="I3" s="84"/>
      <c r="J3" s="84"/>
      <c r="K3" s="84"/>
      <c r="L3" s="84"/>
      <c r="M3" s="84"/>
      <c r="N3" s="84"/>
      <c r="O3" s="84"/>
      <c r="P3" s="84"/>
      <c r="Q3" s="84"/>
      <c r="R3" s="84"/>
      <c r="S3" s="84"/>
      <c r="T3" s="84"/>
      <c r="U3" s="85"/>
      <c r="V3" s="84"/>
      <c r="W3" s="84"/>
      <c r="X3" s="84"/>
      <c r="Y3" s="84"/>
      <c r="Z3" s="84"/>
      <c r="AA3" s="84">
        <f>IF($B$17="Mittwoch",3,"")</f>
      </c>
      <c r="AB3" s="84"/>
      <c r="AC3" s="84"/>
      <c r="AD3" s="84"/>
      <c r="AE3" s="84"/>
      <c r="AF3" s="84"/>
      <c r="AG3" s="84"/>
      <c r="AH3" s="84"/>
      <c r="AI3" s="84"/>
      <c r="AJ3" s="84"/>
      <c r="AK3" s="84"/>
      <c r="AL3" s="84"/>
      <c r="AM3" s="84"/>
      <c r="AN3" s="84"/>
      <c r="AO3" s="84"/>
      <c r="AP3" s="85"/>
      <c r="AQ3" s="84"/>
      <c r="AR3" s="84"/>
      <c r="AS3" s="84"/>
      <c r="AT3" s="84"/>
      <c r="AU3" s="84"/>
      <c r="AV3" s="84">
        <f>IF($B$17="Mittwoch",3,"")</f>
      </c>
      <c r="AW3" s="84"/>
      <c r="AX3" s="84"/>
      <c r="AY3" s="84"/>
      <c r="AZ3" s="84"/>
      <c r="BA3" s="84"/>
      <c r="BB3" s="84"/>
      <c r="BC3" s="84"/>
      <c r="BD3" s="84"/>
      <c r="BE3" s="84"/>
      <c r="BF3" s="84"/>
      <c r="BG3" s="84"/>
      <c r="BH3" s="84"/>
      <c r="BI3" s="84"/>
      <c r="BJ3" s="84"/>
      <c r="BK3" s="85"/>
      <c r="BL3" s="84"/>
      <c r="BM3" s="84"/>
      <c r="BN3" s="84"/>
      <c r="BO3" s="84"/>
      <c r="BP3" s="84"/>
      <c r="BQ3" s="84">
        <f>IF($B$17="Mittwoch",3,"")</f>
      </c>
      <c r="BR3" s="84"/>
      <c r="BS3" s="84"/>
      <c r="BT3" s="84"/>
      <c r="BU3" s="84"/>
      <c r="BV3" s="84"/>
      <c r="BW3" s="84"/>
      <c r="BX3" s="84"/>
      <c r="BY3" s="84"/>
      <c r="BZ3" s="84"/>
      <c r="CA3" s="84"/>
      <c r="CB3" s="84"/>
      <c r="CC3" s="84"/>
      <c r="CD3" s="84"/>
      <c r="CE3" s="84"/>
      <c r="CF3" s="85"/>
      <c r="CG3" s="84"/>
      <c r="CH3" s="84"/>
      <c r="CI3" s="84"/>
      <c r="CJ3" s="84"/>
      <c r="CK3" s="84"/>
      <c r="CL3" s="84">
        <f>IF($B$17="Mittwoch",3,"")</f>
      </c>
      <c r="CM3" s="84"/>
      <c r="CN3" s="84"/>
      <c r="CO3" s="84"/>
      <c r="CP3" s="84"/>
      <c r="CQ3" s="84"/>
      <c r="CR3" s="84"/>
      <c r="CS3" s="84"/>
      <c r="CT3" s="84"/>
      <c r="CU3" s="84"/>
      <c r="CV3" s="84"/>
      <c r="CW3" s="84"/>
      <c r="CX3" s="84"/>
      <c r="CY3" s="84"/>
      <c r="CZ3" s="84"/>
      <c r="DA3" s="85"/>
      <c r="DB3" s="84"/>
      <c r="DC3" s="84"/>
      <c r="DD3" s="84"/>
      <c r="DE3" s="84"/>
      <c r="DF3" s="84"/>
      <c r="DG3" s="84">
        <f>IF($B$17="Mittwoch",3,"")</f>
      </c>
      <c r="DH3" s="84"/>
      <c r="DI3" s="84"/>
      <c r="DJ3" s="84"/>
      <c r="DK3" s="84"/>
      <c r="DL3" s="84"/>
      <c r="DM3" s="84"/>
      <c r="DN3" s="84"/>
      <c r="DO3" s="84"/>
      <c r="DP3" s="84"/>
      <c r="DQ3" s="84"/>
      <c r="DR3" s="84"/>
      <c r="DS3" s="84"/>
      <c r="DT3" s="84"/>
      <c r="DU3" s="84"/>
      <c r="DV3" s="85"/>
      <c r="DW3" s="84"/>
      <c r="DX3" s="84"/>
      <c r="DY3" s="84"/>
      <c r="DZ3" s="84"/>
      <c r="EA3" s="84"/>
      <c r="EB3" s="84">
        <f>IF($B$17="Mittwoch",3,"")</f>
      </c>
      <c r="EC3" s="84"/>
      <c r="ED3" s="84"/>
      <c r="EE3" s="84"/>
      <c r="EF3" s="84"/>
      <c r="EG3" s="84"/>
      <c r="EH3" s="84"/>
      <c r="EI3" s="84"/>
      <c r="EJ3" s="84"/>
      <c r="EK3" s="84"/>
      <c r="EL3" s="84"/>
      <c r="EM3" s="84"/>
      <c r="EN3" s="84"/>
      <c r="EO3" s="84"/>
      <c r="EP3" s="84"/>
      <c r="EQ3" s="85"/>
      <c r="ER3" s="84"/>
      <c r="ES3" s="84"/>
      <c r="ET3" s="84"/>
      <c r="EU3" s="84"/>
      <c r="EV3" s="84"/>
      <c r="EW3" s="84">
        <f>IF($B$17="Mittwoch",3,"")</f>
      </c>
      <c r="EX3" s="84"/>
      <c r="EY3" s="84"/>
      <c r="EZ3" s="84"/>
      <c r="FA3" s="84"/>
      <c r="FB3" s="84"/>
      <c r="FC3" s="84"/>
      <c r="FD3" s="84"/>
      <c r="FE3" s="84"/>
      <c r="FF3" s="84"/>
      <c r="FG3" s="84"/>
      <c r="FH3" s="84"/>
      <c r="FI3" s="84"/>
      <c r="FJ3" s="84"/>
      <c r="FK3" s="84"/>
      <c r="FL3" s="85"/>
      <c r="FM3" s="84"/>
      <c r="FN3" s="84"/>
      <c r="FO3" s="84"/>
      <c r="FP3" s="84"/>
      <c r="FQ3" s="84"/>
      <c r="FR3" s="84">
        <f>IF($B$17="Mittwoch",3,"")</f>
      </c>
      <c r="FS3" s="84"/>
      <c r="FT3" s="84"/>
      <c r="FU3" s="84"/>
      <c r="FV3" s="84"/>
      <c r="FW3" s="84"/>
      <c r="FX3" s="84"/>
      <c r="FY3" s="84"/>
      <c r="FZ3" s="84"/>
      <c r="GA3" s="84"/>
      <c r="GB3" s="84"/>
      <c r="GC3" s="84"/>
      <c r="GD3" s="84"/>
      <c r="GE3" s="84"/>
      <c r="GF3" s="84"/>
      <c r="GG3" s="85"/>
      <c r="GH3" s="84"/>
      <c r="GI3" s="84"/>
      <c r="GJ3" s="84"/>
      <c r="GK3" s="84"/>
      <c r="GL3" s="84"/>
      <c r="GM3" s="84">
        <f>IF($B$17="Mittwoch",3,"")</f>
      </c>
      <c r="GN3" s="84"/>
      <c r="GO3" s="84"/>
      <c r="GP3" s="84"/>
      <c r="GQ3" s="84"/>
      <c r="GR3" s="84"/>
      <c r="GS3" s="84"/>
      <c r="GT3" s="84"/>
      <c r="GU3" s="84"/>
      <c r="GV3" s="84"/>
      <c r="GW3" s="84"/>
      <c r="GX3" s="84"/>
      <c r="GY3" s="84"/>
      <c r="GZ3" s="84"/>
      <c r="HA3" s="84"/>
      <c r="HB3" s="85"/>
      <c r="HC3" s="84"/>
      <c r="HD3" s="84"/>
      <c r="HE3" s="84"/>
      <c r="HF3" s="84"/>
      <c r="HG3" s="84"/>
      <c r="HH3" s="84">
        <f>IF($B$17="Mittwoch",3,"")</f>
      </c>
      <c r="HI3" s="84"/>
      <c r="HJ3" s="84"/>
      <c r="HK3" s="84"/>
      <c r="HL3" s="84"/>
      <c r="HM3" s="84"/>
      <c r="HN3" s="84"/>
      <c r="HO3" s="84"/>
      <c r="HP3" s="84"/>
      <c r="HQ3" s="84"/>
      <c r="HR3" s="84"/>
      <c r="HS3" s="84"/>
      <c r="HT3" s="84"/>
      <c r="HU3" s="84"/>
      <c r="HV3" s="84"/>
      <c r="HW3" s="85"/>
      <c r="HX3" s="84"/>
      <c r="HY3" s="84"/>
      <c r="HZ3" s="84"/>
      <c r="IA3" s="84"/>
      <c r="IB3" s="84"/>
      <c r="IC3" s="84">
        <f>IF($B$17="Mittwoch",3,"")</f>
      </c>
      <c r="ID3" s="84"/>
      <c r="IE3" s="84"/>
      <c r="IF3" s="84"/>
      <c r="IG3" s="84"/>
      <c r="IH3" s="84"/>
      <c r="II3" s="84"/>
      <c r="IJ3" s="84"/>
      <c r="IK3" s="84"/>
      <c r="IL3" s="84"/>
      <c r="IM3" s="84"/>
      <c r="IN3" s="84"/>
      <c r="IO3" s="84"/>
      <c r="IP3" s="84"/>
      <c r="IQ3" s="84"/>
      <c r="IR3" s="85"/>
    </row>
    <row r="4" spans="1:252" s="86" customFormat="1" ht="4.5" customHeight="1" hidden="1">
      <c r="A4" s="84"/>
      <c r="B4" s="84">
        <f>SUM(F1:F7)</f>
        <v>4</v>
      </c>
      <c r="C4" s="84"/>
      <c r="D4" s="84"/>
      <c r="E4" s="84"/>
      <c r="F4" s="84">
        <f>IF($B$17="Donnerstag",4,"")</f>
        <v>4</v>
      </c>
      <c r="G4" s="84"/>
      <c r="H4" s="84"/>
      <c r="I4" s="84"/>
      <c r="J4" s="84"/>
      <c r="K4" s="84">
        <f>IF(B4=0,0,IF(A7=0,0,SUM(F1:F7)))</f>
        <v>4</v>
      </c>
      <c r="L4" s="84"/>
      <c r="M4" s="84">
        <f>IF(B4=0,0,IF(A7=0,0,IF((K4+1)&gt;7,K4+1-7,K4+1)))</f>
        <v>5</v>
      </c>
      <c r="N4" s="84">
        <f>IF(B4=0,0,IF(A7=0,0,IF((P8+1)&gt;7,P8+1-7,P8+1)))</f>
        <v>7</v>
      </c>
      <c r="O4" s="84">
        <f>IF(B4=0,0,IF(A7=0,0,IF((N4+1)&gt;7,N4+1-7,N4+1)))</f>
        <v>1</v>
      </c>
      <c r="P4" s="84">
        <f>IF(B4=0,0,IF(A7=0,0,IF((O4+1)&gt;7,O4+1-7,O4+1)))</f>
        <v>2</v>
      </c>
      <c r="Q4" s="84"/>
      <c r="R4" s="84">
        <f>IF(B4=0,0,IF(A7=0,0,IF((P4+1)&gt;7,P4+1-7,P4+1)))</f>
        <v>3</v>
      </c>
      <c r="S4" s="84"/>
      <c r="T4" s="84"/>
      <c r="U4" s="85"/>
      <c r="V4" s="84"/>
      <c r="W4" s="84">
        <f>SUM(AA1:AA7)</f>
        <v>4</v>
      </c>
      <c r="X4" s="84"/>
      <c r="Y4" s="84"/>
      <c r="Z4" s="84"/>
      <c r="AA4" s="84">
        <f>IF($B$17="Donnerstag",4,"")</f>
        <v>4</v>
      </c>
      <c r="AB4" s="84"/>
      <c r="AC4" s="84"/>
      <c r="AD4" s="84"/>
      <c r="AE4" s="84"/>
      <c r="AF4" s="84">
        <f>IF(W4=0,0,IF(V7=0,0,SUM(AA1:AA7)))</f>
        <v>4</v>
      </c>
      <c r="AG4" s="84"/>
      <c r="AH4" s="84">
        <f>IF(W4=0,0,IF(V7=0,0,IF((AF4+1)&gt;7,AF4+1-7,AF4+1)))</f>
        <v>5</v>
      </c>
      <c r="AI4" s="84">
        <f>IF(W4=0,0,IF(V7=0,0,IF((AK8+1)&gt;7,AK8+1-7,AK8+1)))</f>
        <v>7</v>
      </c>
      <c r="AJ4" s="84">
        <f>IF(W4=0,0,IF(V7=0,0,IF((AI4+1)&gt;7,AI4+1-7,AI4+1)))</f>
        <v>1</v>
      </c>
      <c r="AK4" s="84">
        <f>IF(W4=0,0,IF(V7=0,0,IF((AJ4+1)&gt;7,AJ4+1-7,AJ4+1)))</f>
        <v>2</v>
      </c>
      <c r="AL4" s="84"/>
      <c r="AM4" s="84">
        <f>IF(W4=0,0,IF(V7=0,0,IF((AK4+1)&gt;7,AK4+1-7,AK4+1)))</f>
        <v>3</v>
      </c>
      <c r="AN4" s="84"/>
      <c r="AO4" s="84"/>
      <c r="AP4" s="85"/>
      <c r="AQ4" s="84"/>
      <c r="AR4" s="84">
        <f>SUM(AV1:AV7)</f>
        <v>4</v>
      </c>
      <c r="AS4" s="84"/>
      <c r="AT4" s="84"/>
      <c r="AU4" s="84"/>
      <c r="AV4" s="84">
        <f>IF($B$17="Donnerstag",4,"")</f>
        <v>4</v>
      </c>
      <c r="AW4" s="84"/>
      <c r="AX4" s="84"/>
      <c r="AY4" s="84"/>
      <c r="AZ4" s="84"/>
      <c r="BA4" s="84">
        <f>IF(AR4=0,0,IF(AQ7=0,0,SUM(AV1:AV7)))</f>
        <v>4</v>
      </c>
      <c r="BB4" s="84"/>
      <c r="BC4" s="84">
        <f>IF(AR4=0,0,IF(AQ7=0,0,IF((BA4+1)&gt;7,BA4+1-7,BA4+1)))</f>
        <v>5</v>
      </c>
      <c r="BD4" s="84">
        <f>IF(AR4=0,0,IF(AQ7=0,0,IF((BF8+1)&gt;7,BF8+1-7,BF8+1)))</f>
        <v>7</v>
      </c>
      <c r="BE4" s="84">
        <f>IF(AR4=0,0,IF(AQ7=0,0,IF((BD4+1)&gt;7,BD4+1-7,BD4+1)))</f>
        <v>1</v>
      </c>
      <c r="BF4" s="84">
        <f>IF(AR4=0,0,IF(AQ7=0,0,IF((BE4+1)&gt;7,BE4+1-7,BE4+1)))</f>
        <v>2</v>
      </c>
      <c r="BG4" s="84"/>
      <c r="BH4" s="84">
        <f>IF(AR4=0,0,IF(AQ7=0,0,IF((BF4+1)&gt;7,BF4+1-7,BF4+1)))</f>
        <v>3</v>
      </c>
      <c r="BI4" s="84"/>
      <c r="BJ4" s="84"/>
      <c r="BK4" s="85"/>
      <c r="BL4" s="84"/>
      <c r="BM4" s="84">
        <f>SUM(BQ1:BQ7)</f>
        <v>4</v>
      </c>
      <c r="BN4" s="84"/>
      <c r="BO4" s="84"/>
      <c r="BP4" s="84"/>
      <c r="BQ4" s="84">
        <f>IF($B$17="Donnerstag",4,"")</f>
        <v>4</v>
      </c>
      <c r="BR4" s="84"/>
      <c r="BS4" s="84"/>
      <c r="BT4" s="84"/>
      <c r="BU4" s="84"/>
      <c r="BV4" s="84">
        <f>IF(BM4=0,0,IF(BL7=0,0,SUM(BQ1:BQ7)))</f>
        <v>4</v>
      </c>
      <c r="BW4" s="84"/>
      <c r="BX4" s="84">
        <f>IF(BM4=0,0,IF(BL7=0,0,IF((BV4+1)&gt;7,BV4+1-7,BV4+1)))</f>
        <v>5</v>
      </c>
      <c r="BY4" s="84">
        <f>IF(BM4=0,0,IF(BL7=0,0,IF((CA8+1)&gt;7,CA8+1-7,CA8+1)))</f>
        <v>7</v>
      </c>
      <c r="BZ4" s="84">
        <f>IF(BM4=0,0,IF(BL7=0,0,IF((BY4+1)&gt;7,BY4+1-7,BY4+1)))</f>
        <v>1</v>
      </c>
      <c r="CA4" s="84">
        <f>IF(BM4=0,0,IF(BL7=0,0,IF((BZ4+1)&gt;7,BZ4+1-7,BZ4+1)))</f>
        <v>2</v>
      </c>
      <c r="CB4" s="84"/>
      <c r="CC4" s="84">
        <f>IF(BM4=0,0,IF(BL7=0,0,IF((CA4+1)&gt;7,CA4+1-7,CA4+1)))</f>
        <v>3</v>
      </c>
      <c r="CD4" s="84"/>
      <c r="CE4" s="84"/>
      <c r="CF4" s="85"/>
      <c r="CG4" s="84"/>
      <c r="CH4" s="84">
        <f>SUM(CL1:CL7)</f>
        <v>4</v>
      </c>
      <c r="CI4" s="84"/>
      <c r="CJ4" s="84"/>
      <c r="CK4" s="84"/>
      <c r="CL4" s="84">
        <f>IF($B$17="Donnerstag",4,"")</f>
        <v>4</v>
      </c>
      <c r="CM4" s="84"/>
      <c r="CN4" s="84"/>
      <c r="CO4" s="84"/>
      <c r="CP4" s="84"/>
      <c r="CQ4" s="84">
        <f>IF(CH4=0,0,IF(CG7=0,0,SUM(CL1:CL7)))</f>
        <v>4</v>
      </c>
      <c r="CR4" s="84"/>
      <c r="CS4" s="84">
        <f>IF(CH4=0,0,IF(CG7=0,0,IF((CQ4+1)&gt;7,CQ4+1-7,CQ4+1)))</f>
        <v>5</v>
      </c>
      <c r="CT4" s="84">
        <f>IF(CH4=0,0,IF(CG7=0,0,IF((CV8+1)&gt;7,CV8+1-7,CV8+1)))</f>
        <v>7</v>
      </c>
      <c r="CU4" s="84">
        <f>IF(CH4=0,0,IF(CG7=0,0,IF((CT4+1)&gt;7,CT4+1-7,CT4+1)))</f>
        <v>1</v>
      </c>
      <c r="CV4" s="84">
        <f>IF(CH4=0,0,IF(CG7=0,0,IF((CU4+1)&gt;7,CU4+1-7,CU4+1)))</f>
        <v>2</v>
      </c>
      <c r="CW4" s="84"/>
      <c r="CX4" s="84">
        <f>IF(CH4=0,0,IF(CG7=0,0,IF((CV4+1)&gt;7,CV4+1-7,CV4+1)))</f>
        <v>3</v>
      </c>
      <c r="CY4" s="84"/>
      <c r="CZ4" s="84"/>
      <c r="DA4" s="85"/>
      <c r="DB4" s="84"/>
      <c r="DC4" s="84">
        <f>SUM(DG1:DG7)</f>
        <v>4</v>
      </c>
      <c r="DD4" s="84"/>
      <c r="DE4" s="84"/>
      <c r="DF4" s="84"/>
      <c r="DG4" s="84">
        <f>IF($B$17="Donnerstag",4,"")</f>
        <v>4</v>
      </c>
      <c r="DH4" s="84"/>
      <c r="DI4" s="84"/>
      <c r="DJ4" s="84"/>
      <c r="DK4" s="84"/>
      <c r="DL4" s="84">
        <f>IF(DC4=0,0,IF(DB7=0,0,SUM(DG1:DG7)))</f>
        <v>4</v>
      </c>
      <c r="DM4" s="84"/>
      <c r="DN4" s="84">
        <f>IF(DC4=0,0,IF(DB7=0,0,IF((DL4+1)&gt;7,DL4+1-7,DL4+1)))</f>
        <v>5</v>
      </c>
      <c r="DO4" s="84">
        <f>IF(DC4=0,0,IF(DB7=0,0,IF((DQ8+1)&gt;7,DQ8+1-7,DQ8+1)))</f>
        <v>7</v>
      </c>
      <c r="DP4" s="84">
        <f>IF(DC4=0,0,IF(DB7=0,0,IF((DO4+1)&gt;7,DO4+1-7,DO4+1)))</f>
        <v>1</v>
      </c>
      <c r="DQ4" s="84">
        <f>IF(DC4=0,0,IF(DB7=0,0,IF((DP4+1)&gt;7,DP4+1-7,DP4+1)))</f>
        <v>2</v>
      </c>
      <c r="DR4" s="84"/>
      <c r="DS4" s="84">
        <f>IF(DC4=0,0,IF(DB7=0,0,IF((DQ4+1)&gt;7,DQ4+1-7,DQ4+1)))</f>
        <v>3</v>
      </c>
      <c r="DT4" s="84"/>
      <c r="DU4" s="84"/>
      <c r="DV4" s="85"/>
      <c r="DW4" s="84"/>
      <c r="DX4" s="84">
        <f>SUM(EB1:EB7)</f>
        <v>4</v>
      </c>
      <c r="DY4" s="84"/>
      <c r="DZ4" s="84"/>
      <c r="EA4" s="84"/>
      <c r="EB4" s="84">
        <f>IF($B$17="Donnerstag",4,"")</f>
        <v>4</v>
      </c>
      <c r="EC4" s="84"/>
      <c r="ED4" s="84"/>
      <c r="EE4" s="84"/>
      <c r="EF4" s="84"/>
      <c r="EG4" s="84">
        <f>IF(DX4=0,0,IF(DW7=0,0,SUM(EB1:EB7)))</f>
        <v>4</v>
      </c>
      <c r="EH4" s="84"/>
      <c r="EI4" s="84">
        <f>IF(DX4=0,0,IF(DW7=0,0,IF((EG4+1)&gt;7,EG4+1-7,EG4+1)))</f>
        <v>5</v>
      </c>
      <c r="EJ4" s="84">
        <f>IF(DX4=0,0,IF(DW7=0,0,IF((EL8+1)&gt;7,EL8+1-7,EL8+1)))</f>
        <v>7</v>
      </c>
      <c r="EK4" s="84">
        <f>IF(DX4=0,0,IF(DW7=0,0,IF((EJ4+1)&gt;7,EJ4+1-7,EJ4+1)))</f>
        <v>1</v>
      </c>
      <c r="EL4" s="84">
        <f>IF(DX4=0,0,IF(DW7=0,0,IF((EK4+1)&gt;7,EK4+1-7,EK4+1)))</f>
        <v>2</v>
      </c>
      <c r="EM4" s="84"/>
      <c r="EN4" s="84">
        <f>IF(DX4=0,0,IF(DW7=0,0,IF((EL4+1)&gt;7,EL4+1-7,EL4+1)))</f>
        <v>3</v>
      </c>
      <c r="EO4" s="84"/>
      <c r="EP4" s="84"/>
      <c r="EQ4" s="85"/>
      <c r="ER4" s="84"/>
      <c r="ES4" s="84">
        <f>SUM(EW1:EW7)</f>
        <v>4</v>
      </c>
      <c r="ET4" s="84"/>
      <c r="EU4" s="84"/>
      <c r="EV4" s="84"/>
      <c r="EW4" s="84">
        <f>IF($B$17="Donnerstag",4,"")</f>
        <v>4</v>
      </c>
      <c r="EX4" s="84"/>
      <c r="EY4" s="84"/>
      <c r="EZ4" s="84"/>
      <c r="FA4" s="84"/>
      <c r="FB4" s="84">
        <f>IF(ES4=0,0,IF(ER7=0,0,SUM(EW1:EW7)))</f>
        <v>4</v>
      </c>
      <c r="FC4" s="84"/>
      <c r="FD4" s="84">
        <f>IF(ES4=0,0,IF(ER7=0,0,IF((FB4+1)&gt;7,FB4+1-7,FB4+1)))</f>
        <v>5</v>
      </c>
      <c r="FE4" s="84">
        <f>IF(ES4=0,0,IF(ER7=0,0,IF((FG8+1)&gt;7,FG8+1-7,FG8+1)))</f>
        <v>7</v>
      </c>
      <c r="FF4" s="84">
        <f>IF(ES4=0,0,IF(ER7=0,0,IF((FE4+1)&gt;7,FE4+1-7,FE4+1)))</f>
        <v>1</v>
      </c>
      <c r="FG4" s="84">
        <f>IF(ES4=0,0,IF(ER7=0,0,IF((FF4+1)&gt;7,FF4+1-7,FF4+1)))</f>
        <v>2</v>
      </c>
      <c r="FH4" s="84"/>
      <c r="FI4" s="84">
        <f>IF(ES4=0,0,IF(ER7=0,0,IF((FG4+1)&gt;7,FG4+1-7,FG4+1)))</f>
        <v>3</v>
      </c>
      <c r="FJ4" s="84"/>
      <c r="FK4" s="84"/>
      <c r="FL4" s="85"/>
      <c r="FM4" s="84"/>
      <c r="FN4" s="84">
        <f>SUM(FR1:FR7)</f>
        <v>4</v>
      </c>
      <c r="FO4" s="84"/>
      <c r="FP4" s="84"/>
      <c r="FQ4" s="84"/>
      <c r="FR4" s="84">
        <f>IF($B$17="Donnerstag",4,"")</f>
        <v>4</v>
      </c>
      <c r="FS4" s="84"/>
      <c r="FT4" s="84"/>
      <c r="FU4" s="84"/>
      <c r="FV4" s="84"/>
      <c r="FW4" s="84">
        <f>IF(FN4=0,0,IF(FM7=0,0,SUM(FR1:FR7)))</f>
        <v>4</v>
      </c>
      <c r="FX4" s="84"/>
      <c r="FY4" s="84">
        <f>IF(FN4=0,0,IF(FM7=0,0,IF((FW4+1)&gt;7,FW4+1-7,FW4+1)))</f>
        <v>5</v>
      </c>
      <c r="FZ4" s="84">
        <f>IF(FN4=0,0,IF(FM7=0,0,IF((GB8+1)&gt;7,GB8+1-7,GB8+1)))</f>
        <v>7</v>
      </c>
      <c r="GA4" s="84">
        <f>IF(FN4=0,0,IF(FM7=0,0,IF((FZ4+1)&gt;7,FZ4+1-7,FZ4+1)))</f>
        <v>1</v>
      </c>
      <c r="GB4" s="84">
        <f>IF(FN4=0,0,IF(FM7=0,0,IF((GA4+1)&gt;7,GA4+1-7,GA4+1)))</f>
        <v>2</v>
      </c>
      <c r="GC4" s="84"/>
      <c r="GD4" s="84">
        <f>IF(FN4=0,0,IF(FM7=0,0,IF((GB4+1)&gt;7,GB4+1-7,GB4+1)))</f>
        <v>3</v>
      </c>
      <c r="GE4" s="84"/>
      <c r="GF4" s="84"/>
      <c r="GG4" s="85"/>
      <c r="GH4" s="84"/>
      <c r="GI4" s="84">
        <f>SUM(GM1:GM7)</f>
        <v>4</v>
      </c>
      <c r="GJ4" s="84"/>
      <c r="GK4" s="84"/>
      <c r="GL4" s="84"/>
      <c r="GM4" s="84">
        <f>IF($B$17="Donnerstag",4,"")</f>
        <v>4</v>
      </c>
      <c r="GN4" s="84"/>
      <c r="GO4" s="84"/>
      <c r="GP4" s="84"/>
      <c r="GQ4" s="84"/>
      <c r="GR4" s="84">
        <f>IF(GI4=0,0,IF(GH7=0,0,SUM(GM1:GM7)))</f>
        <v>4</v>
      </c>
      <c r="GS4" s="84"/>
      <c r="GT4" s="84">
        <f>IF(GI4=0,0,IF(GH7=0,0,IF((GR4+1)&gt;7,GR4+1-7,GR4+1)))</f>
        <v>5</v>
      </c>
      <c r="GU4" s="84">
        <f>IF(GI4=0,0,IF(GH7=0,0,IF((GW8+1)&gt;7,GW8+1-7,GW8+1)))</f>
        <v>7</v>
      </c>
      <c r="GV4" s="84">
        <f>IF(GI4=0,0,IF(GH7=0,0,IF((GU4+1)&gt;7,GU4+1-7,GU4+1)))</f>
        <v>1</v>
      </c>
      <c r="GW4" s="84">
        <f>IF(GI4=0,0,IF(GH7=0,0,IF((GV4+1)&gt;7,GV4+1-7,GV4+1)))</f>
        <v>2</v>
      </c>
      <c r="GX4" s="84"/>
      <c r="GY4" s="84">
        <f>IF(GI4=0,0,IF(GH7=0,0,IF((GW4+1)&gt;7,GW4+1-7,GW4+1)))</f>
        <v>3</v>
      </c>
      <c r="GZ4" s="84"/>
      <c r="HA4" s="84"/>
      <c r="HB4" s="85"/>
      <c r="HC4" s="84"/>
      <c r="HD4" s="84">
        <f>SUM(HH1:HH7)</f>
        <v>4</v>
      </c>
      <c r="HE4" s="84"/>
      <c r="HF4" s="84"/>
      <c r="HG4" s="84"/>
      <c r="HH4" s="84">
        <f>IF($B$17="Donnerstag",4,"")</f>
        <v>4</v>
      </c>
      <c r="HI4" s="84"/>
      <c r="HJ4" s="84"/>
      <c r="HK4" s="84"/>
      <c r="HL4" s="84"/>
      <c r="HM4" s="84">
        <f>IF(HD4=0,0,IF(HC7=0,0,SUM(HH1:HH7)))</f>
        <v>4</v>
      </c>
      <c r="HN4" s="84"/>
      <c r="HO4" s="84">
        <f>IF(HD4=0,0,IF(HC7=0,0,IF((HM4+1)&gt;7,HM4+1-7,HM4+1)))</f>
        <v>5</v>
      </c>
      <c r="HP4" s="84">
        <f>IF(HD4=0,0,IF(HC7=0,0,IF((HR8+1)&gt;7,HR8+1-7,HR8+1)))</f>
        <v>7</v>
      </c>
      <c r="HQ4" s="84">
        <f>IF(HD4=0,0,IF(HC7=0,0,IF((HP4+1)&gt;7,HP4+1-7,HP4+1)))</f>
        <v>1</v>
      </c>
      <c r="HR4" s="84">
        <f>IF(HD4=0,0,IF(HC7=0,0,IF((HQ4+1)&gt;7,HQ4+1-7,HQ4+1)))</f>
        <v>2</v>
      </c>
      <c r="HS4" s="84"/>
      <c r="HT4" s="84">
        <f>IF(HD4=0,0,IF(HC7=0,0,IF((HR4+1)&gt;7,HR4+1-7,HR4+1)))</f>
        <v>3</v>
      </c>
      <c r="HU4" s="84"/>
      <c r="HV4" s="84"/>
      <c r="HW4" s="85"/>
      <c r="HX4" s="84"/>
      <c r="HY4" s="84">
        <f>SUM(IC1:IC7)</f>
        <v>4</v>
      </c>
      <c r="HZ4" s="84"/>
      <c r="IA4" s="84"/>
      <c r="IB4" s="84"/>
      <c r="IC4" s="84">
        <f>IF($B$17="Donnerstag",4,"")</f>
        <v>4</v>
      </c>
      <c r="ID4" s="84"/>
      <c r="IE4" s="84"/>
      <c r="IF4" s="84"/>
      <c r="IG4" s="84"/>
      <c r="IH4" s="84">
        <f>IF(HY4=0,0,IF(HX7=0,0,SUM(IC1:IC7)))</f>
        <v>4</v>
      </c>
      <c r="II4" s="84"/>
      <c r="IJ4" s="84">
        <f>IF(HY4=0,0,IF(HX7=0,0,IF((IH4+1)&gt;7,IH4+1-7,IH4+1)))</f>
        <v>5</v>
      </c>
      <c r="IK4" s="84">
        <f>IF(HY4=0,0,IF(HX7=0,0,IF((IM8+1)&gt;7,IM8+1-7,IM8+1)))</f>
        <v>7</v>
      </c>
      <c r="IL4" s="84">
        <f>IF(HY4=0,0,IF(HX7=0,0,IF((IK4+1)&gt;7,IK4+1-7,IK4+1)))</f>
        <v>1</v>
      </c>
      <c r="IM4" s="84">
        <f>IF(HY4=0,0,IF(HX7=0,0,IF((IL4+1)&gt;7,IL4+1-7,IL4+1)))</f>
        <v>2</v>
      </c>
      <c r="IN4" s="84"/>
      <c r="IO4" s="84">
        <f>IF(HY4=0,0,IF(HX7=0,0,IF((IM4+1)&gt;7,IM4+1-7,IM4+1)))</f>
        <v>3</v>
      </c>
      <c r="IP4" s="84"/>
      <c r="IQ4" s="84"/>
      <c r="IR4" s="85"/>
    </row>
    <row r="5" spans="1:252" s="86" customFormat="1" ht="4.5" customHeight="1" hidden="1">
      <c r="A5" s="84">
        <f>IF(A12="Januar",1,IF(A12="Februar",2,IF(A12="März",3,IF(A12="April",4,IF(A12="Mai",5,IF(A12="Juni",6,""))))))</f>
      </c>
      <c r="B5" s="84">
        <f>SUM(D5:D8)+SUM(B6:B8)</f>
        <v>1</v>
      </c>
      <c r="C5" s="84"/>
      <c r="D5" s="84">
        <f>IF($A$7/1=1,1,0)</f>
        <v>0</v>
      </c>
      <c r="E5" s="85"/>
      <c r="F5" s="84">
        <f>IF($B$17="Freitag",5,"")</f>
      </c>
      <c r="G5" s="84"/>
      <c r="H5" s="84"/>
      <c r="I5" s="84"/>
      <c r="J5" s="84"/>
      <c r="K5" s="84"/>
      <c r="L5" s="84"/>
      <c r="M5" s="84"/>
      <c r="N5" s="84"/>
      <c r="O5" s="84"/>
      <c r="P5" s="84"/>
      <c r="Q5" s="84"/>
      <c r="R5" s="84"/>
      <c r="S5" s="84"/>
      <c r="T5" s="87"/>
      <c r="U5" s="85"/>
      <c r="V5" s="84">
        <f>IF(V12="Januar",1,IF(V12="Februar",2,IF(V12="März",3,IF(V12="April",4,IF(V12="Mai",5,IF(V12="Juni",6,""))))))</f>
      </c>
      <c r="W5" s="84">
        <f>SUM(Y5:Y8)+SUM(W6:W8)</f>
        <v>1</v>
      </c>
      <c r="X5" s="84"/>
      <c r="Y5" s="84">
        <f>IF($A$7/1=1,1,0)</f>
        <v>0</v>
      </c>
      <c r="Z5" s="85"/>
      <c r="AA5" s="84">
        <f>IF($B$17="Freitag",5,"")</f>
      </c>
      <c r="AB5" s="84"/>
      <c r="AC5" s="84"/>
      <c r="AD5" s="84"/>
      <c r="AE5" s="84"/>
      <c r="AF5" s="84"/>
      <c r="AG5" s="84"/>
      <c r="AH5" s="84"/>
      <c r="AI5" s="84"/>
      <c r="AJ5" s="84"/>
      <c r="AK5" s="84"/>
      <c r="AL5" s="84"/>
      <c r="AM5" s="84"/>
      <c r="AN5" s="84"/>
      <c r="AO5" s="87"/>
      <c r="AP5" s="85"/>
      <c r="AQ5" s="84">
        <f>IF(AQ12="Januar",1,IF(AQ12="Februar",2,IF(AQ12="März",3,IF(AQ12="April",4,IF(AQ12="Mai",5,IF(AQ12="Juni",6,""))))))</f>
      </c>
      <c r="AR5" s="84">
        <f>SUM(AT5:AT8)+SUM(AR6:AR8)</f>
        <v>1</v>
      </c>
      <c r="AS5" s="84"/>
      <c r="AT5" s="84">
        <f>IF($A$7/1=1,1,0)</f>
        <v>0</v>
      </c>
      <c r="AU5" s="85"/>
      <c r="AV5" s="84">
        <f>IF($B$17="Freitag",5,"")</f>
      </c>
      <c r="AW5" s="84"/>
      <c r="AX5" s="84"/>
      <c r="AY5" s="84"/>
      <c r="AZ5" s="84"/>
      <c r="BA5" s="84"/>
      <c r="BB5" s="84"/>
      <c r="BC5" s="84"/>
      <c r="BD5" s="84"/>
      <c r="BE5" s="84"/>
      <c r="BF5" s="84"/>
      <c r="BG5" s="84"/>
      <c r="BH5" s="84"/>
      <c r="BI5" s="84"/>
      <c r="BJ5" s="87"/>
      <c r="BK5" s="85"/>
      <c r="BL5" s="84">
        <f>IF(BL12="Januar",1,IF(BL12="Februar",2,IF(BL12="März",3,IF(BL12="April",4,IF(BL12="Mai",5,IF(BL12="Juni",6,""))))))</f>
      </c>
      <c r="BM5" s="84">
        <f>SUM(BO5:BO8)+SUM(BM6:BM8)</f>
        <v>1</v>
      </c>
      <c r="BN5" s="84"/>
      <c r="BO5" s="84">
        <f>IF($A$7/1=1,1,0)</f>
        <v>0</v>
      </c>
      <c r="BP5" s="85"/>
      <c r="BQ5" s="84">
        <f>IF($B$17="Freitag",5,"")</f>
      </c>
      <c r="BR5" s="84"/>
      <c r="BS5" s="84"/>
      <c r="BT5" s="84"/>
      <c r="BU5" s="84"/>
      <c r="BV5" s="84"/>
      <c r="BW5" s="84"/>
      <c r="BX5" s="84"/>
      <c r="BY5" s="84"/>
      <c r="BZ5" s="84"/>
      <c r="CA5" s="84"/>
      <c r="CB5" s="84"/>
      <c r="CC5" s="84"/>
      <c r="CD5" s="84"/>
      <c r="CE5" s="87"/>
      <c r="CF5" s="85"/>
      <c r="CG5" s="84">
        <f>IF(CG12="Januar",1,IF(CG12="Februar",2,IF(CG12="März",3,IF(CG12="April",4,IF(CG12="Mai",5,IF(CG12="Juni",6,""))))))</f>
      </c>
      <c r="CH5" s="84">
        <f>SUM(CJ5:CJ8)+SUM(CH6:CH8)</f>
        <v>1</v>
      </c>
      <c r="CI5" s="84"/>
      <c r="CJ5" s="84">
        <f>IF($A$7/1=1,1,0)</f>
        <v>0</v>
      </c>
      <c r="CK5" s="85"/>
      <c r="CL5" s="84">
        <f>IF($B$17="Freitag",5,"")</f>
      </c>
      <c r="CM5" s="84"/>
      <c r="CN5" s="84"/>
      <c r="CO5" s="84"/>
      <c r="CP5" s="84"/>
      <c r="CQ5" s="84"/>
      <c r="CR5" s="84"/>
      <c r="CS5" s="84"/>
      <c r="CT5" s="84"/>
      <c r="CU5" s="84"/>
      <c r="CV5" s="84"/>
      <c r="CW5" s="84"/>
      <c r="CX5" s="84"/>
      <c r="CY5" s="84"/>
      <c r="CZ5" s="87"/>
      <c r="DA5" s="85"/>
      <c r="DB5" s="84">
        <f>IF(DB12="Januar",1,IF(DB12="Februar",2,IF(DB12="März",3,IF(DB12="April",4,IF(DB12="Mai",5,IF(DB12="Juni",6,""))))))</f>
      </c>
      <c r="DC5" s="84">
        <f>SUM(DE5:DE8)+SUM(DC6:DC8)</f>
        <v>1</v>
      </c>
      <c r="DD5" s="84"/>
      <c r="DE5" s="84">
        <f>IF($A$7/1=1,1,0)</f>
        <v>0</v>
      </c>
      <c r="DF5" s="85"/>
      <c r="DG5" s="84">
        <f>IF($B$17="Freitag",5,"")</f>
      </c>
      <c r="DH5" s="84"/>
      <c r="DI5" s="84"/>
      <c r="DJ5" s="84"/>
      <c r="DK5" s="84"/>
      <c r="DL5" s="84"/>
      <c r="DM5" s="84"/>
      <c r="DN5" s="84"/>
      <c r="DO5" s="84"/>
      <c r="DP5" s="84"/>
      <c r="DQ5" s="84"/>
      <c r="DR5" s="84"/>
      <c r="DS5" s="84"/>
      <c r="DT5" s="84"/>
      <c r="DU5" s="87"/>
      <c r="DV5" s="85"/>
      <c r="DW5" s="84">
        <f>IF(DW12="Januar",1,IF(DW12="Februar",2,IF(DW12="März",3,IF(DW12="April",4,IF(DW12="Mai",5,IF(DW12="Juni",6,""))))))</f>
      </c>
      <c r="DX5" s="84">
        <f>SUM(DZ5:DZ8)+SUM(DX6:DX8)</f>
        <v>1</v>
      </c>
      <c r="DY5" s="84"/>
      <c r="DZ5" s="84">
        <f>IF($A$7/1=1,1,0)</f>
        <v>0</v>
      </c>
      <c r="EA5" s="85"/>
      <c r="EB5" s="84">
        <f>IF($B$17="Freitag",5,"")</f>
      </c>
      <c r="EC5" s="84"/>
      <c r="ED5" s="84"/>
      <c r="EE5" s="84"/>
      <c r="EF5" s="84"/>
      <c r="EG5" s="84"/>
      <c r="EH5" s="84"/>
      <c r="EI5" s="84"/>
      <c r="EJ5" s="84"/>
      <c r="EK5" s="84"/>
      <c r="EL5" s="84"/>
      <c r="EM5" s="84"/>
      <c r="EN5" s="84"/>
      <c r="EO5" s="84"/>
      <c r="EP5" s="87"/>
      <c r="EQ5" s="85"/>
      <c r="ER5" s="84">
        <f>IF(ER12="Januar",1,IF(ER12="Februar",2,IF(ER12="März",3,IF(ER12="April",4,IF(ER12="Mai",5,IF(ER12="Juni",6,""))))))</f>
      </c>
      <c r="ES5" s="84">
        <f>SUM(EU5:EU8)+SUM(ES6:ES8)</f>
        <v>1</v>
      </c>
      <c r="ET5" s="84"/>
      <c r="EU5" s="84">
        <f>IF($A$7/1=1,1,0)</f>
        <v>0</v>
      </c>
      <c r="EV5" s="85"/>
      <c r="EW5" s="84">
        <f>IF($B$17="Freitag",5,"")</f>
      </c>
      <c r="EX5" s="84"/>
      <c r="EY5" s="84"/>
      <c r="EZ5" s="84"/>
      <c r="FA5" s="84"/>
      <c r="FB5" s="84"/>
      <c r="FC5" s="84"/>
      <c r="FD5" s="84"/>
      <c r="FE5" s="84"/>
      <c r="FF5" s="84"/>
      <c r="FG5" s="84"/>
      <c r="FH5" s="84"/>
      <c r="FI5" s="84"/>
      <c r="FJ5" s="84"/>
      <c r="FK5" s="87"/>
      <c r="FL5" s="85"/>
      <c r="FM5" s="84">
        <f>IF(FM12="Januar",1,IF(FM12="Februar",2,IF(FM12="März",3,IF(FM12="April",4,IF(FM12="Mai",5,IF(FM12="Juni",6,""))))))</f>
      </c>
      <c r="FN5" s="84">
        <f>SUM(FP5:FP8)+SUM(FN6:FN8)</f>
        <v>1</v>
      </c>
      <c r="FO5" s="84"/>
      <c r="FP5" s="84">
        <f>IF($A$7/1=1,1,0)</f>
        <v>0</v>
      </c>
      <c r="FQ5" s="85"/>
      <c r="FR5" s="84">
        <f>IF($B$17="Freitag",5,"")</f>
      </c>
      <c r="FS5" s="84"/>
      <c r="FT5" s="84"/>
      <c r="FU5" s="84"/>
      <c r="FV5" s="84"/>
      <c r="FW5" s="84"/>
      <c r="FX5" s="84"/>
      <c r="FY5" s="84"/>
      <c r="FZ5" s="84"/>
      <c r="GA5" s="84"/>
      <c r="GB5" s="84"/>
      <c r="GC5" s="84"/>
      <c r="GD5" s="84"/>
      <c r="GE5" s="84"/>
      <c r="GF5" s="87"/>
      <c r="GG5" s="85"/>
      <c r="GH5" s="84">
        <f>IF(GH12="Januar",1,IF(GH12="Februar",2,IF(GH12="März",3,IF(GH12="April",4,IF(GH12="Mai",5,IF(GH12="Juni",6,""))))))</f>
      </c>
      <c r="GI5" s="84">
        <f>SUM(GK5:GK8)+SUM(GI6:GI8)</f>
        <v>1</v>
      </c>
      <c r="GJ5" s="84"/>
      <c r="GK5" s="84">
        <f>IF($A$7/1=1,1,0)</f>
        <v>0</v>
      </c>
      <c r="GL5" s="85"/>
      <c r="GM5" s="84">
        <f>IF($B$17="Freitag",5,"")</f>
      </c>
      <c r="GN5" s="84"/>
      <c r="GO5" s="84"/>
      <c r="GP5" s="84"/>
      <c r="GQ5" s="84"/>
      <c r="GR5" s="84"/>
      <c r="GS5" s="84"/>
      <c r="GT5" s="84"/>
      <c r="GU5" s="84"/>
      <c r="GV5" s="84"/>
      <c r="GW5" s="84"/>
      <c r="GX5" s="84"/>
      <c r="GY5" s="84"/>
      <c r="GZ5" s="84"/>
      <c r="HA5" s="87"/>
      <c r="HB5" s="85"/>
      <c r="HC5" s="84">
        <f>IF(HC12="Januar",1,IF(HC12="Februar",2,IF(HC12="März",3,IF(HC12="April",4,IF(HC12="Mai",5,IF(HC12="Juni",6,""))))))</f>
      </c>
      <c r="HD5" s="84">
        <f>SUM(HF5:HF8)+SUM(HD6:HD8)</f>
        <v>1</v>
      </c>
      <c r="HE5" s="84"/>
      <c r="HF5" s="84">
        <f>IF($A$7/1=1,1,0)</f>
        <v>0</v>
      </c>
      <c r="HG5" s="85"/>
      <c r="HH5" s="84">
        <f>IF($B$17="Freitag",5,"")</f>
      </c>
      <c r="HI5" s="84"/>
      <c r="HJ5" s="84"/>
      <c r="HK5" s="84"/>
      <c r="HL5" s="84"/>
      <c r="HM5" s="84"/>
      <c r="HN5" s="84"/>
      <c r="HO5" s="84"/>
      <c r="HP5" s="84"/>
      <c r="HQ5" s="84"/>
      <c r="HR5" s="84"/>
      <c r="HS5" s="84"/>
      <c r="HT5" s="84"/>
      <c r="HU5" s="84"/>
      <c r="HV5" s="87"/>
      <c r="HW5" s="85"/>
      <c r="HX5" s="84">
        <f>IF(HX12="Januar",1,IF(HX12="Februar",2,IF(HX12="März",3,IF(HX12="April",4,IF(HX12="Mai",5,IF(HX12="Juni",6,""))))))</f>
      </c>
      <c r="HY5" s="84">
        <f>SUM(IA5:IA8)+SUM(HY6:HY8)</f>
        <v>1</v>
      </c>
      <c r="HZ5" s="84"/>
      <c r="IA5" s="84">
        <f>IF($A$7/1=1,1,0)</f>
        <v>0</v>
      </c>
      <c r="IB5" s="85"/>
      <c r="IC5" s="84">
        <f>IF($B$17="Freitag",5,"")</f>
      </c>
      <c r="ID5" s="84"/>
      <c r="IE5" s="84"/>
      <c r="IF5" s="84"/>
      <c r="IG5" s="84"/>
      <c r="IH5" s="84"/>
      <c r="II5" s="84"/>
      <c r="IJ5" s="84"/>
      <c r="IK5" s="84"/>
      <c r="IL5" s="84"/>
      <c r="IM5" s="84"/>
      <c r="IN5" s="84"/>
      <c r="IO5" s="84"/>
      <c r="IP5" s="84"/>
      <c r="IQ5" s="87"/>
      <c r="IR5" s="85"/>
    </row>
    <row r="6" spans="1:252" s="86" customFormat="1" ht="4.5" customHeight="1" hidden="1">
      <c r="A6" s="84">
        <f>IF(A12="Juli",7,IF(A12="August",8,IF(A12="September",9,IF(A12="Oktober",10,IF(A12="November",11,IF(A12="Dezember",12,""))))))</f>
        <v>12</v>
      </c>
      <c r="B6" s="84">
        <f>IF($A$7/3=1,1,0)</f>
        <v>0</v>
      </c>
      <c r="C6" s="84"/>
      <c r="D6" s="84">
        <f>IF($A$7/5=1,1,0)</f>
        <v>0</v>
      </c>
      <c r="E6" s="85"/>
      <c r="F6" s="84">
        <f>IF($B$17="Sonnabend",6,"")</f>
      </c>
      <c r="G6" s="84"/>
      <c r="H6" s="84"/>
      <c r="I6" s="84"/>
      <c r="J6" s="84"/>
      <c r="K6" s="84"/>
      <c r="L6" s="84"/>
      <c r="M6" s="84"/>
      <c r="N6" s="84"/>
      <c r="O6" s="84"/>
      <c r="P6" s="84"/>
      <c r="Q6" s="84"/>
      <c r="R6" s="84"/>
      <c r="S6" s="84"/>
      <c r="T6" s="87"/>
      <c r="U6" s="85"/>
      <c r="V6" s="84">
        <f>IF(V12="Juli",7,IF(V12="August",8,IF(V12="September",9,IF(V12="Oktober",10,IF(V12="November",11,IF(V12="Dezember",12,""))))))</f>
        <v>12</v>
      </c>
      <c r="W6" s="84">
        <f>IF($A$7/3=1,1,0)</f>
        <v>0</v>
      </c>
      <c r="X6" s="84"/>
      <c r="Y6" s="84">
        <f>IF($A$7/5=1,1,0)</f>
        <v>0</v>
      </c>
      <c r="Z6" s="85"/>
      <c r="AA6" s="84">
        <f>IF($B$17="Sonnabend",6,"")</f>
      </c>
      <c r="AB6" s="84"/>
      <c r="AC6" s="84"/>
      <c r="AD6" s="84"/>
      <c r="AE6" s="84"/>
      <c r="AF6" s="84"/>
      <c r="AG6" s="84"/>
      <c r="AH6" s="84"/>
      <c r="AI6" s="84"/>
      <c r="AJ6" s="84"/>
      <c r="AK6" s="84"/>
      <c r="AL6" s="84"/>
      <c r="AM6" s="84"/>
      <c r="AN6" s="84"/>
      <c r="AO6" s="87"/>
      <c r="AP6" s="85"/>
      <c r="AQ6" s="84">
        <f>IF(AQ12="Juli",7,IF(AQ12="August",8,IF(AQ12="September",9,IF(AQ12="Oktober",10,IF(AQ12="November",11,IF(AQ12="Dezember",12,""))))))</f>
        <v>12</v>
      </c>
      <c r="AR6" s="84">
        <f>IF($A$7/3=1,1,0)</f>
        <v>0</v>
      </c>
      <c r="AS6" s="84"/>
      <c r="AT6" s="84">
        <f>IF($A$7/5=1,1,0)</f>
        <v>0</v>
      </c>
      <c r="AU6" s="85"/>
      <c r="AV6" s="84">
        <f>IF($B$17="Sonnabend",6,"")</f>
      </c>
      <c r="AW6" s="84"/>
      <c r="AX6" s="84"/>
      <c r="AY6" s="84"/>
      <c r="AZ6" s="84"/>
      <c r="BA6" s="84"/>
      <c r="BB6" s="84"/>
      <c r="BC6" s="84"/>
      <c r="BD6" s="84"/>
      <c r="BE6" s="84"/>
      <c r="BF6" s="84"/>
      <c r="BG6" s="84"/>
      <c r="BH6" s="84"/>
      <c r="BI6" s="84"/>
      <c r="BJ6" s="87"/>
      <c r="BK6" s="85"/>
      <c r="BL6" s="84">
        <f>IF(BL12="Juli",7,IF(BL12="August",8,IF(BL12="September",9,IF(BL12="Oktober",10,IF(BL12="November",11,IF(BL12="Dezember",12,""))))))</f>
        <v>12</v>
      </c>
      <c r="BM6" s="84">
        <f>IF($A$7/3=1,1,0)</f>
        <v>0</v>
      </c>
      <c r="BN6" s="84"/>
      <c r="BO6" s="84">
        <f>IF($A$7/5=1,1,0)</f>
        <v>0</v>
      </c>
      <c r="BP6" s="85"/>
      <c r="BQ6" s="84">
        <f>IF($B$17="Sonnabend",6,"")</f>
      </c>
      <c r="BR6" s="84"/>
      <c r="BS6" s="84"/>
      <c r="BT6" s="84"/>
      <c r="BU6" s="84"/>
      <c r="BV6" s="84"/>
      <c r="BW6" s="84"/>
      <c r="BX6" s="84"/>
      <c r="BY6" s="84"/>
      <c r="BZ6" s="84"/>
      <c r="CA6" s="84"/>
      <c r="CB6" s="84"/>
      <c r="CC6" s="84"/>
      <c r="CD6" s="84"/>
      <c r="CE6" s="87"/>
      <c r="CF6" s="85"/>
      <c r="CG6" s="84">
        <f>IF(CG12="Juli",7,IF(CG12="August",8,IF(CG12="September",9,IF(CG12="Oktober",10,IF(CG12="November",11,IF(CG12="Dezember",12,""))))))</f>
        <v>12</v>
      </c>
      <c r="CH6" s="84">
        <f>IF($A$7/3=1,1,0)</f>
        <v>0</v>
      </c>
      <c r="CI6" s="84"/>
      <c r="CJ6" s="84">
        <f>IF($A$7/5=1,1,0)</f>
        <v>0</v>
      </c>
      <c r="CK6" s="85"/>
      <c r="CL6" s="84">
        <f>IF($B$17="Sonnabend",6,"")</f>
      </c>
      <c r="CM6" s="84"/>
      <c r="CN6" s="84"/>
      <c r="CO6" s="84"/>
      <c r="CP6" s="84"/>
      <c r="CQ6" s="84"/>
      <c r="CR6" s="84"/>
      <c r="CS6" s="84"/>
      <c r="CT6" s="84"/>
      <c r="CU6" s="84"/>
      <c r="CV6" s="84"/>
      <c r="CW6" s="84"/>
      <c r="CX6" s="84"/>
      <c r="CY6" s="84"/>
      <c r="CZ6" s="87"/>
      <c r="DA6" s="85"/>
      <c r="DB6" s="84">
        <f>IF(DB12="Juli",7,IF(DB12="August",8,IF(DB12="September",9,IF(DB12="Oktober",10,IF(DB12="November",11,IF(DB12="Dezember",12,""))))))</f>
        <v>12</v>
      </c>
      <c r="DC6" s="84">
        <f>IF($A$7/3=1,1,0)</f>
        <v>0</v>
      </c>
      <c r="DD6" s="84"/>
      <c r="DE6" s="84">
        <f>IF($A$7/5=1,1,0)</f>
        <v>0</v>
      </c>
      <c r="DF6" s="85"/>
      <c r="DG6" s="84">
        <f>IF($B$17="Sonnabend",6,"")</f>
      </c>
      <c r="DH6" s="84"/>
      <c r="DI6" s="84"/>
      <c r="DJ6" s="84"/>
      <c r="DK6" s="84"/>
      <c r="DL6" s="84"/>
      <c r="DM6" s="84"/>
      <c r="DN6" s="84"/>
      <c r="DO6" s="84"/>
      <c r="DP6" s="84"/>
      <c r="DQ6" s="84"/>
      <c r="DR6" s="84"/>
      <c r="DS6" s="84"/>
      <c r="DT6" s="84"/>
      <c r="DU6" s="87"/>
      <c r="DV6" s="85"/>
      <c r="DW6" s="84">
        <f>IF(DW12="Juli",7,IF(DW12="August",8,IF(DW12="September",9,IF(DW12="Oktober",10,IF(DW12="November",11,IF(DW12="Dezember",12,""))))))</f>
        <v>12</v>
      </c>
      <c r="DX6" s="84">
        <f>IF($A$7/3=1,1,0)</f>
        <v>0</v>
      </c>
      <c r="DY6" s="84"/>
      <c r="DZ6" s="84">
        <f>IF($A$7/5=1,1,0)</f>
        <v>0</v>
      </c>
      <c r="EA6" s="85"/>
      <c r="EB6" s="84">
        <f>IF($B$17="Sonnabend",6,"")</f>
      </c>
      <c r="EC6" s="84"/>
      <c r="ED6" s="84"/>
      <c r="EE6" s="84"/>
      <c r="EF6" s="84"/>
      <c r="EG6" s="84"/>
      <c r="EH6" s="84"/>
      <c r="EI6" s="84"/>
      <c r="EJ6" s="84"/>
      <c r="EK6" s="84"/>
      <c r="EL6" s="84"/>
      <c r="EM6" s="84"/>
      <c r="EN6" s="84"/>
      <c r="EO6" s="84"/>
      <c r="EP6" s="87"/>
      <c r="EQ6" s="85"/>
      <c r="ER6" s="84">
        <f>IF(ER12="Juli",7,IF(ER12="August",8,IF(ER12="September",9,IF(ER12="Oktober",10,IF(ER12="November",11,IF(ER12="Dezember",12,""))))))</f>
        <v>12</v>
      </c>
      <c r="ES6" s="84">
        <f>IF($A$7/3=1,1,0)</f>
        <v>0</v>
      </c>
      <c r="ET6" s="84"/>
      <c r="EU6" s="84">
        <f>IF($A$7/5=1,1,0)</f>
        <v>0</v>
      </c>
      <c r="EV6" s="85"/>
      <c r="EW6" s="84">
        <f>IF($B$17="Sonnabend",6,"")</f>
      </c>
      <c r="EX6" s="84"/>
      <c r="EY6" s="84"/>
      <c r="EZ6" s="84"/>
      <c r="FA6" s="84"/>
      <c r="FB6" s="84"/>
      <c r="FC6" s="84"/>
      <c r="FD6" s="84"/>
      <c r="FE6" s="84"/>
      <c r="FF6" s="84"/>
      <c r="FG6" s="84"/>
      <c r="FH6" s="84"/>
      <c r="FI6" s="84"/>
      <c r="FJ6" s="84"/>
      <c r="FK6" s="87"/>
      <c r="FL6" s="85"/>
      <c r="FM6" s="84">
        <f>IF(FM12="Juli",7,IF(FM12="August",8,IF(FM12="September",9,IF(FM12="Oktober",10,IF(FM12="November",11,IF(FM12="Dezember",12,""))))))</f>
        <v>12</v>
      </c>
      <c r="FN6" s="84">
        <f>IF($A$7/3=1,1,0)</f>
        <v>0</v>
      </c>
      <c r="FO6" s="84"/>
      <c r="FP6" s="84">
        <f>IF($A$7/5=1,1,0)</f>
        <v>0</v>
      </c>
      <c r="FQ6" s="85"/>
      <c r="FR6" s="84">
        <f>IF($B$17="Sonnabend",6,"")</f>
      </c>
      <c r="FS6" s="84"/>
      <c r="FT6" s="84"/>
      <c r="FU6" s="84"/>
      <c r="FV6" s="84"/>
      <c r="FW6" s="84"/>
      <c r="FX6" s="84"/>
      <c r="FY6" s="84"/>
      <c r="FZ6" s="84"/>
      <c r="GA6" s="84"/>
      <c r="GB6" s="84"/>
      <c r="GC6" s="84"/>
      <c r="GD6" s="84"/>
      <c r="GE6" s="84"/>
      <c r="GF6" s="87"/>
      <c r="GG6" s="85"/>
      <c r="GH6" s="84">
        <f>IF(GH12="Juli",7,IF(GH12="August",8,IF(GH12="September",9,IF(GH12="Oktober",10,IF(GH12="November",11,IF(GH12="Dezember",12,""))))))</f>
        <v>12</v>
      </c>
      <c r="GI6" s="84">
        <f>IF($A$7/3=1,1,0)</f>
        <v>0</v>
      </c>
      <c r="GJ6" s="84"/>
      <c r="GK6" s="84">
        <f>IF($A$7/5=1,1,0)</f>
        <v>0</v>
      </c>
      <c r="GL6" s="85"/>
      <c r="GM6" s="84">
        <f>IF($B$17="Sonnabend",6,"")</f>
      </c>
      <c r="GN6" s="84"/>
      <c r="GO6" s="84"/>
      <c r="GP6" s="84"/>
      <c r="GQ6" s="84"/>
      <c r="GR6" s="84"/>
      <c r="GS6" s="84"/>
      <c r="GT6" s="84"/>
      <c r="GU6" s="84"/>
      <c r="GV6" s="84"/>
      <c r="GW6" s="84"/>
      <c r="GX6" s="84"/>
      <c r="GY6" s="84"/>
      <c r="GZ6" s="84"/>
      <c r="HA6" s="87"/>
      <c r="HB6" s="85"/>
      <c r="HC6" s="84">
        <f>IF(HC12="Juli",7,IF(HC12="August",8,IF(HC12="September",9,IF(HC12="Oktober",10,IF(HC12="November",11,IF(HC12="Dezember",12,""))))))</f>
        <v>12</v>
      </c>
      <c r="HD6" s="84">
        <f>IF($A$7/3=1,1,0)</f>
        <v>0</v>
      </c>
      <c r="HE6" s="84"/>
      <c r="HF6" s="84">
        <f>IF($A$7/5=1,1,0)</f>
        <v>0</v>
      </c>
      <c r="HG6" s="85"/>
      <c r="HH6" s="84">
        <f>IF($B$17="Sonnabend",6,"")</f>
      </c>
      <c r="HI6" s="84"/>
      <c r="HJ6" s="84"/>
      <c r="HK6" s="84"/>
      <c r="HL6" s="84"/>
      <c r="HM6" s="84"/>
      <c r="HN6" s="84"/>
      <c r="HO6" s="84"/>
      <c r="HP6" s="84"/>
      <c r="HQ6" s="84"/>
      <c r="HR6" s="84"/>
      <c r="HS6" s="84"/>
      <c r="HT6" s="84"/>
      <c r="HU6" s="84"/>
      <c r="HV6" s="87"/>
      <c r="HW6" s="85"/>
      <c r="HX6" s="84">
        <f>IF(HX12="Juli",7,IF(HX12="August",8,IF(HX12="September",9,IF(HX12="Oktober",10,IF(HX12="November",11,IF(HX12="Dezember",12,""))))))</f>
        <v>12</v>
      </c>
      <c r="HY6" s="84">
        <f>IF($A$7/3=1,1,0)</f>
        <v>0</v>
      </c>
      <c r="HZ6" s="84"/>
      <c r="IA6" s="84">
        <f>IF($A$7/5=1,1,0)</f>
        <v>0</v>
      </c>
      <c r="IB6" s="85"/>
      <c r="IC6" s="84">
        <f>IF($B$17="Sonnabend",6,"")</f>
      </c>
      <c r="ID6" s="84"/>
      <c r="IE6" s="84"/>
      <c r="IF6" s="84"/>
      <c r="IG6" s="84"/>
      <c r="IH6" s="84"/>
      <c r="II6" s="84"/>
      <c r="IJ6" s="84"/>
      <c r="IK6" s="84"/>
      <c r="IL6" s="84"/>
      <c r="IM6" s="84"/>
      <c r="IN6" s="84"/>
      <c r="IO6" s="84"/>
      <c r="IP6" s="84"/>
      <c r="IQ6" s="87"/>
      <c r="IR6" s="85"/>
    </row>
    <row r="7" spans="1:252" s="86" customFormat="1" ht="4.5" customHeight="1" hidden="1">
      <c r="A7" s="84">
        <f>SUM(A5:A6)</f>
        <v>12</v>
      </c>
      <c r="B7" s="84">
        <f>IF($A$7/7=1,1,0)</f>
        <v>0</v>
      </c>
      <c r="C7" s="84"/>
      <c r="D7" s="84">
        <f>IF($A$7/8=1,1,0)</f>
        <v>0</v>
      </c>
      <c r="E7" s="85"/>
      <c r="F7" s="84">
        <f>IF($B$17="Sonntag",7,"")</f>
      </c>
      <c r="G7" s="84"/>
      <c r="H7" s="84"/>
      <c r="I7" s="84"/>
      <c r="J7" s="84"/>
      <c r="K7" s="84"/>
      <c r="L7" s="84"/>
      <c r="M7" s="84"/>
      <c r="N7" s="84"/>
      <c r="O7" s="84"/>
      <c r="P7" s="84"/>
      <c r="Q7" s="84"/>
      <c r="R7" s="84"/>
      <c r="S7" s="84"/>
      <c r="T7" s="87"/>
      <c r="U7" s="85"/>
      <c r="V7" s="84">
        <f>SUM(V5:V6)</f>
        <v>12</v>
      </c>
      <c r="W7" s="84">
        <f>IF($A$7/7=1,1,0)</f>
        <v>0</v>
      </c>
      <c r="X7" s="84"/>
      <c r="Y7" s="84">
        <f>IF($A$7/8=1,1,0)</f>
        <v>0</v>
      </c>
      <c r="Z7" s="85"/>
      <c r="AA7" s="84">
        <f>IF($B$17="Sonntag",7,"")</f>
      </c>
      <c r="AB7" s="84"/>
      <c r="AC7" s="84"/>
      <c r="AD7" s="84"/>
      <c r="AE7" s="84"/>
      <c r="AF7" s="84"/>
      <c r="AG7" s="84"/>
      <c r="AH7" s="84"/>
      <c r="AI7" s="84"/>
      <c r="AJ7" s="84"/>
      <c r="AK7" s="84"/>
      <c r="AL7" s="84"/>
      <c r="AM7" s="84"/>
      <c r="AN7" s="84"/>
      <c r="AO7" s="87"/>
      <c r="AP7" s="85"/>
      <c r="AQ7" s="84">
        <f>SUM(AQ5:AQ6)</f>
        <v>12</v>
      </c>
      <c r="AR7" s="84">
        <f>IF($A$7/7=1,1,0)</f>
        <v>0</v>
      </c>
      <c r="AS7" s="84"/>
      <c r="AT7" s="84">
        <f>IF($A$7/8=1,1,0)</f>
        <v>0</v>
      </c>
      <c r="AU7" s="85"/>
      <c r="AV7" s="84">
        <f>IF($B$17="Sonntag",7,"")</f>
      </c>
      <c r="AW7" s="84"/>
      <c r="AX7" s="84"/>
      <c r="AY7" s="84"/>
      <c r="AZ7" s="84"/>
      <c r="BA7" s="84"/>
      <c r="BB7" s="84"/>
      <c r="BC7" s="84"/>
      <c r="BD7" s="84"/>
      <c r="BE7" s="84"/>
      <c r="BF7" s="84"/>
      <c r="BG7" s="84"/>
      <c r="BH7" s="84"/>
      <c r="BI7" s="84"/>
      <c r="BJ7" s="87"/>
      <c r="BK7" s="85"/>
      <c r="BL7" s="84">
        <f>SUM(BL5:BL6)</f>
        <v>12</v>
      </c>
      <c r="BM7" s="84">
        <f>IF($A$7/7=1,1,0)</f>
        <v>0</v>
      </c>
      <c r="BN7" s="84"/>
      <c r="BO7" s="84">
        <f>IF($A$7/8=1,1,0)</f>
        <v>0</v>
      </c>
      <c r="BP7" s="85"/>
      <c r="BQ7" s="84">
        <f>IF($B$17="Sonntag",7,"")</f>
      </c>
      <c r="BR7" s="84"/>
      <c r="BS7" s="84"/>
      <c r="BT7" s="84"/>
      <c r="BU7" s="84"/>
      <c r="BV7" s="84"/>
      <c r="BW7" s="84"/>
      <c r="BX7" s="84"/>
      <c r="BY7" s="84"/>
      <c r="BZ7" s="84"/>
      <c r="CA7" s="84"/>
      <c r="CB7" s="84"/>
      <c r="CC7" s="84"/>
      <c r="CD7" s="84"/>
      <c r="CE7" s="87"/>
      <c r="CF7" s="85"/>
      <c r="CG7" s="84">
        <f>SUM(CG5:CG6)</f>
        <v>12</v>
      </c>
      <c r="CH7" s="84">
        <f>IF($A$7/7=1,1,0)</f>
        <v>0</v>
      </c>
      <c r="CI7" s="84"/>
      <c r="CJ7" s="84">
        <f>IF($A$7/8=1,1,0)</f>
        <v>0</v>
      </c>
      <c r="CK7" s="85"/>
      <c r="CL7" s="84">
        <f>IF($B$17="Sonntag",7,"")</f>
      </c>
      <c r="CM7" s="84"/>
      <c r="CN7" s="84"/>
      <c r="CO7" s="84"/>
      <c r="CP7" s="84"/>
      <c r="CQ7" s="84"/>
      <c r="CR7" s="84"/>
      <c r="CS7" s="84"/>
      <c r="CT7" s="84"/>
      <c r="CU7" s="84"/>
      <c r="CV7" s="84"/>
      <c r="CW7" s="84"/>
      <c r="CX7" s="84"/>
      <c r="CY7" s="84"/>
      <c r="CZ7" s="87"/>
      <c r="DA7" s="85"/>
      <c r="DB7" s="84">
        <f>SUM(DB5:DB6)</f>
        <v>12</v>
      </c>
      <c r="DC7" s="84">
        <f>IF($A$7/7=1,1,0)</f>
        <v>0</v>
      </c>
      <c r="DD7" s="84"/>
      <c r="DE7" s="84">
        <f>IF($A$7/8=1,1,0)</f>
        <v>0</v>
      </c>
      <c r="DF7" s="85"/>
      <c r="DG7" s="84">
        <f>IF($B$17="Sonntag",7,"")</f>
      </c>
      <c r="DH7" s="84"/>
      <c r="DI7" s="84"/>
      <c r="DJ7" s="84"/>
      <c r="DK7" s="84"/>
      <c r="DL7" s="84"/>
      <c r="DM7" s="84"/>
      <c r="DN7" s="84"/>
      <c r="DO7" s="84"/>
      <c r="DP7" s="84"/>
      <c r="DQ7" s="84"/>
      <c r="DR7" s="84"/>
      <c r="DS7" s="84"/>
      <c r="DT7" s="84"/>
      <c r="DU7" s="87"/>
      <c r="DV7" s="85"/>
      <c r="DW7" s="84">
        <f>SUM(DW5:DW6)</f>
        <v>12</v>
      </c>
      <c r="DX7" s="84">
        <f>IF($A$7/7=1,1,0)</f>
        <v>0</v>
      </c>
      <c r="DY7" s="84"/>
      <c r="DZ7" s="84">
        <f>IF($A$7/8=1,1,0)</f>
        <v>0</v>
      </c>
      <c r="EA7" s="85"/>
      <c r="EB7" s="84">
        <f>IF($B$17="Sonntag",7,"")</f>
      </c>
      <c r="EC7" s="84"/>
      <c r="ED7" s="84"/>
      <c r="EE7" s="84"/>
      <c r="EF7" s="84"/>
      <c r="EG7" s="84"/>
      <c r="EH7" s="84"/>
      <c r="EI7" s="84"/>
      <c r="EJ7" s="84"/>
      <c r="EK7" s="84"/>
      <c r="EL7" s="84"/>
      <c r="EM7" s="84"/>
      <c r="EN7" s="84"/>
      <c r="EO7" s="84"/>
      <c r="EP7" s="87"/>
      <c r="EQ7" s="85"/>
      <c r="ER7" s="84">
        <f>SUM(ER5:ER6)</f>
        <v>12</v>
      </c>
      <c r="ES7" s="84">
        <f>IF($A$7/7=1,1,0)</f>
        <v>0</v>
      </c>
      <c r="ET7" s="84"/>
      <c r="EU7" s="84">
        <f>IF($A$7/8=1,1,0)</f>
        <v>0</v>
      </c>
      <c r="EV7" s="85"/>
      <c r="EW7" s="84">
        <f>IF($B$17="Sonntag",7,"")</f>
      </c>
      <c r="EX7" s="84"/>
      <c r="EY7" s="84"/>
      <c r="EZ7" s="84"/>
      <c r="FA7" s="84"/>
      <c r="FB7" s="84"/>
      <c r="FC7" s="84"/>
      <c r="FD7" s="84"/>
      <c r="FE7" s="84"/>
      <c r="FF7" s="84"/>
      <c r="FG7" s="84"/>
      <c r="FH7" s="84"/>
      <c r="FI7" s="84"/>
      <c r="FJ7" s="84"/>
      <c r="FK7" s="87"/>
      <c r="FL7" s="85"/>
      <c r="FM7" s="84">
        <f>SUM(FM5:FM6)</f>
        <v>12</v>
      </c>
      <c r="FN7" s="84">
        <f>IF($A$7/7=1,1,0)</f>
        <v>0</v>
      </c>
      <c r="FO7" s="84"/>
      <c r="FP7" s="84">
        <f>IF($A$7/8=1,1,0)</f>
        <v>0</v>
      </c>
      <c r="FQ7" s="85"/>
      <c r="FR7" s="84">
        <f>IF($B$17="Sonntag",7,"")</f>
      </c>
      <c r="FS7" s="84"/>
      <c r="FT7" s="84"/>
      <c r="FU7" s="84"/>
      <c r="FV7" s="84"/>
      <c r="FW7" s="84"/>
      <c r="FX7" s="84"/>
      <c r="FY7" s="84"/>
      <c r="FZ7" s="84"/>
      <c r="GA7" s="84"/>
      <c r="GB7" s="84"/>
      <c r="GC7" s="84"/>
      <c r="GD7" s="84"/>
      <c r="GE7" s="84"/>
      <c r="GF7" s="87"/>
      <c r="GG7" s="85"/>
      <c r="GH7" s="84">
        <f>SUM(GH5:GH6)</f>
        <v>12</v>
      </c>
      <c r="GI7" s="84">
        <f>IF($A$7/7=1,1,0)</f>
        <v>0</v>
      </c>
      <c r="GJ7" s="84"/>
      <c r="GK7" s="84">
        <f>IF($A$7/8=1,1,0)</f>
        <v>0</v>
      </c>
      <c r="GL7" s="85"/>
      <c r="GM7" s="84">
        <f>IF($B$17="Sonntag",7,"")</f>
      </c>
      <c r="GN7" s="84"/>
      <c r="GO7" s="84"/>
      <c r="GP7" s="84"/>
      <c r="GQ7" s="84"/>
      <c r="GR7" s="84"/>
      <c r="GS7" s="84"/>
      <c r="GT7" s="84"/>
      <c r="GU7" s="84"/>
      <c r="GV7" s="84"/>
      <c r="GW7" s="84"/>
      <c r="GX7" s="84"/>
      <c r="GY7" s="84"/>
      <c r="GZ7" s="84"/>
      <c r="HA7" s="87"/>
      <c r="HB7" s="85"/>
      <c r="HC7" s="84">
        <f>SUM(HC5:HC6)</f>
        <v>12</v>
      </c>
      <c r="HD7" s="84">
        <f>IF($A$7/7=1,1,0)</f>
        <v>0</v>
      </c>
      <c r="HE7" s="84"/>
      <c r="HF7" s="84">
        <f>IF($A$7/8=1,1,0)</f>
        <v>0</v>
      </c>
      <c r="HG7" s="85"/>
      <c r="HH7" s="84">
        <f>IF($B$17="Sonntag",7,"")</f>
      </c>
      <c r="HI7" s="84"/>
      <c r="HJ7" s="84"/>
      <c r="HK7" s="84"/>
      <c r="HL7" s="84"/>
      <c r="HM7" s="84"/>
      <c r="HN7" s="84"/>
      <c r="HO7" s="84"/>
      <c r="HP7" s="84"/>
      <c r="HQ7" s="84"/>
      <c r="HR7" s="84"/>
      <c r="HS7" s="84"/>
      <c r="HT7" s="84"/>
      <c r="HU7" s="84"/>
      <c r="HV7" s="87"/>
      <c r="HW7" s="85"/>
      <c r="HX7" s="84">
        <f>SUM(HX5:HX6)</f>
        <v>12</v>
      </c>
      <c r="HY7" s="84">
        <f>IF($A$7/7=1,1,0)</f>
        <v>0</v>
      </c>
      <c r="HZ7" s="84"/>
      <c r="IA7" s="84">
        <f>IF($A$7/8=1,1,0)</f>
        <v>0</v>
      </c>
      <c r="IB7" s="85"/>
      <c r="IC7" s="84">
        <f>IF($B$17="Sonntag",7,"")</f>
      </c>
      <c r="ID7" s="84"/>
      <c r="IE7" s="84"/>
      <c r="IF7" s="84"/>
      <c r="IG7" s="84"/>
      <c r="IH7" s="84"/>
      <c r="II7" s="84"/>
      <c r="IJ7" s="84"/>
      <c r="IK7" s="84"/>
      <c r="IL7" s="84"/>
      <c r="IM7" s="84"/>
      <c r="IN7" s="84"/>
      <c r="IO7" s="84"/>
      <c r="IP7" s="84"/>
      <c r="IQ7" s="87"/>
      <c r="IR7" s="85"/>
    </row>
    <row r="8" spans="1:252" s="86" customFormat="1" ht="4.5" customHeight="1" hidden="1" thickBot="1">
      <c r="A8" s="88">
        <f>IF('1. Schritt ---&gt;&gt;&gt; Grundangaben'!$D$7="ja",1,0)</f>
        <v>0</v>
      </c>
      <c r="B8" s="88">
        <f>IF($A$7/10=1,1,0)</f>
        <v>0</v>
      </c>
      <c r="C8" s="88"/>
      <c r="D8" s="88">
        <f>IF($A$7/12=1,1,0)</f>
        <v>1</v>
      </c>
      <c r="E8" s="85"/>
      <c r="F8" s="88"/>
      <c r="G8" s="88"/>
      <c r="H8" s="88"/>
      <c r="I8" s="88"/>
      <c r="J8" s="88"/>
      <c r="K8" s="88"/>
      <c r="L8" s="88"/>
      <c r="M8" s="88"/>
      <c r="N8" s="88"/>
      <c r="O8" s="88"/>
      <c r="P8" s="6">
        <f>IF(B4=0,0,IF(A7=0,0,IF((M4+1)&gt;7,M4+1-7,M4+1)))</f>
        <v>6</v>
      </c>
      <c r="Q8" s="88"/>
      <c r="R8" s="88"/>
      <c r="S8" s="88"/>
      <c r="T8" s="89"/>
      <c r="U8" s="85"/>
      <c r="V8" s="88">
        <f>IF('1. Schritt ---&gt;&gt;&gt; Grundangaben'!$D$7="ja",1,0)</f>
        <v>0</v>
      </c>
      <c r="W8" s="88">
        <f>IF($A$7/10=1,1,0)</f>
        <v>0</v>
      </c>
      <c r="X8" s="88"/>
      <c r="Y8" s="88">
        <f>IF($A$7/12=1,1,0)</f>
        <v>1</v>
      </c>
      <c r="Z8" s="85"/>
      <c r="AA8" s="88"/>
      <c r="AB8" s="88"/>
      <c r="AC8" s="88"/>
      <c r="AD8" s="88"/>
      <c r="AE8" s="88"/>
      <c r="AF8" s="88"/>
      <c r="AG8" s="88"/>
      <c r="AH8" s="88"/>
      <c r="AI8" s="88"/>
      <c r="AJ8" s="88"/>
      <c r="AK8" s="6">
        <f>IF(W4=0,0,IF(V7=0,0,IF((AH4+1)&gt;7,AH4+1-7,AH4+1)))</f>
        <v>6</v>
      </c>
      <c r="AL8" s="88"/>
      <c r="AM8" s="88"/>
      <c r="AN8" s="88"/>
      <c r="AO8" s="89"/>
      <c r="AP8" s="85"/>
      <c r="AQ8" s="88">
        <f>IF('1. Schritt ---&gt;&gt;&gt; Grundangaben'!$D$7="ja",1,0)</f>
        <v>0</v>
      </c>
      <c r="AR8" s="88">
        <f>IF($A$7/10=1,1,0)</f>
        <v>0</v>
      </c>
      <c r="AS8" s="88"/>
      <c r="AT8" s="88">
        <f>IF($A$7/12=1,1,0)</f>
        <v>1</v>
      </c>
      <c r="AU8" s="85"/>
      <c r="AV8" s="88"/>
      <c r="AW8" s="88"/>
      <c r="AX8" s="88"/>
      <c r="AY8" s="88"/>
      <c r="AZ8" s="88"/>
      <c r="BA8" s="88"/>
      <c r="BB8" s="88"/>
      <c r="BC8" s="88"/>
      <c r="BD8" s="88"/>
      <c r="BE8" s="88"/>
      <c r="BF8" s="6">
        <f>IF(AR4=0,0,IF(AQ7=0,0,IF((BC4+1)&gt;7,BC4+1-7,BC4+1)))</f>
        <v>6</v>
      </c>
      <c r="BG8" s="88"/>
      <c r="BH8" s="88"/>
      <c r="BI8" s="88"/>
      <c r="BJ8" s="89"/>
      <c r="BK8" s="85"/>
      <c r="BL8" s="88">
        <f>IF('1. Schritt ---&gt;&gt;&gt; Grundangaben'!$D$7="ja",1,0)</f>
        <v>0</v>
      </c>
      <c r="BM8" s="88">
        <f>IF($A$7/10=1,1,0)</f>
        <v>0</v>
      </c>
      <c r="BN8" s="88"/>
      <c r="BO8" s="88">
        <f>IF($A$7/12=1,1,0)</f>
        <v>1</v>
      </c>
      <c r="BP8" s="85"/>
      <c r="BQ8" s="88"/>
      <c r="BR8" s="88"/>
      <c r="BS8" s="88"/>
      <c r="BT8" s="88"/>
      <c r="BU8" s="88"/>
      <c r="BV8" s="88"/>
      <c r="BW8" s="88"/>
      <c r="BX8" s="88"/>
      <c r="BY8" s="88"/>
      <c r="BZ8" s="88"/>
      <c r="CA8" s="6">
        <f>IF(BM4=0,0,IF(BL7=0,0,IF((BX4+1)&gt;7,BX4+1-7,BX4+1)))</f>
        <v>6</v>
      </c>
      <c r="CB8" s="88"/>
      <c r="CC8" s="88"/>
      <c r="CD8" s="88"/>
      <c r="CE8" s="89"/>
      <c r="CF8" s="85"/>
      <c r="CG8" s="88">
        <f>IF('1. Schritt ---&gt;&gt;&gt; Grundangaben'!$D$7="ja",1,0)</f>
        <v>0</v>
      </c>
      <c r="CH8" s="88">
        <f>IF($A$7/10=1,1,0)</f>
        <v>0</v>
      </c>
      <c r="CI8" s="88"/>
      <c r="CJ8" s="88">
        <f>IF($A$7/12=1,1,0)</f>
        <v>1</v>
      </c>
      <c r="CK8" s="85"/>
      <c r="CL8" s="88"/>
      <c r="CM8" s="88"/>
      <c r="CN8" s="88"/>
      <c r="CO8" s="88"/>
      <c r="CP8" s="88"/>
      <c r="CQ8" s="88"/>
      <c r="CR8" s="88"/>
      <c r="CS8" s="88"/>
      <c r="CT8" s="88"/>
      <c r="CU8" s="88"/>
      <c r="CV8" s="6">
        <f>IF(CH4=0,0,IF(CG7=0,0,IF((CS4+1)&gt;7,CS4+1-7,CS4+1)))</f>
        <v>6</v>
      </c>
      <c r="CW8" s="88"/>
      <c r="CX8" s="88"/>
      <c r="CY8" s="88"/>
      <c r="CZ8" s="89"/>
      <c r="DA8" s="85"/>
      <c r="DB8" s="88">
        <f>IF('1. Schritt ---&gt;&gt;&gt; Grundangaben'!$D$7="ja",1,0)</f>
        <v>0</v>
      </c>
      <c r="DC8" s="88">
        <f>IF($A$7/10=1,1,0)</f>
        <v>0</v>
      </c>
      <c r="DD8" s="88"/>
      <c r="DE8" s="88">
        <f>IF($A$7/12=1,1,0)</f>
        <v>1</v>
      </c>
      <c r="DF8" s="85"/>
      <c r="DG8" s="88"/>
      <c r="DH8" s="88"/>
      <c r="DI8" s="88"/>
      <c r="DJ8" s="88"/>
      <c r="DK8" s="88"/>
      <c r="DL8" s="88"/>
      <c r="DM8" s="88"/>
      <c r="DN8" s="88"/>
      <c r="DO8" s="88"/>
      <c r="DP8" s="88"/>
      <c r="DQ8" s="6">
        <f>IF(DC4=0,0,IF(DB7=0,0,IF((DN4+1)&gt;7,DN4+1-7,DN4+1)))</f>
        <v>6</v>
      </c>
      <c r="DR8" s="88"/>
      <c r="DS8" s="88"/>
      <c r="DT8" s="88"/>
      <c r="DU8" s="89"/>
      <c r="DV8" s="85"/>
      <c r="DW8" s="88">
        <f>IF('1. Schritt ---&gt;&gt;&gt; Grundangaben'!$D$7="ja",1,0)</f>
        <v>0</v>
      </c>
      <c r="DX8" s="88">
        <f>IF($A$7/10=1,1,0)</f>
        <v>0</v>
      </c>
      <c r="DY8" s="88"/>
      <c r="DZ8" s="88">
        <f>IF($A$7/12=1,1,0)</f>
        <v>1</v>
      </c>
      <c r="EA8" s="85"/>
      <c r="EB8" s="88"/>
      <c r="EC8" s="88"/>
      <c r="ED8" s="88"/>
      <c r="EE8" s="88"/>
      <c r="EF8" s="88"/>
      <c r="EG8" s="88"/>
      <c r="EH8" s="88"/>
      <c r="EI8" s="88"/>
      <c r="EJ8" s="88"/>
      <c r="EK8" s="88"/>
      <c r="EL8" s="6">
        <f>IF(DX4=0,0,IF(DW7=0,0,IF((EI4+1)&gt;7,EI4+1-7,EI4+1)))</f>
        <v>6</v>
      </c>
      <c r="EM8" s="88"/>
      <c r="EN8" s="88"/>
      <c r="EO8" s="88"/>
      <c r="EP8" s="89"/>
      <c r="EQ8" s="85"/>
      <c r="ER8" s="88">
        <f>IF('1. Schritt ---&gt;&gt;&gt; Grundangaben'!$D$7="ja",1,0)</f>
        <v>0</v>
      </c>
      <c r="ES8" s="88">
        <f>IF($A$7/10=1,1,0)</f>
        <v>0</v>
      </c>
      <c r="ET8" s="88"/>
      <c r="EU8" s="88">
        <f>IF($A$7/12=1,1,0)</f>
        <v>1</v>
      </c>
      <c r="EV8" s="85"/>
      <c r="EW8" s="88"/>
      <c r="EX8" s="88"/>
      <c r="EY8" s="88"/>
      <c r="EZ8" s="88"/>
      <c r="FA8" s="88"/>
      <c r="FB8" s="88"/>
      <c r="FC8" s="88"/>
      <c r="FD8" s="88"/>
      <c r="FE8" s="88"/>
      <c r="FF8" s="88"/>
      <c r="FG8" s="6">
        <f>IF(ES4=0,0,IF(ER7=0,0,IF((FD4+1)&gt;7,FD4+1-7,FD4+1)))</f>
        <v>6</v>
      </c>
      <c r="FH8" s="88"/>
      <c r="FI8" s="88"/>
      <c r="FJ8" s="88"/>
      <c r="FK8" s="89"/>
      <c r="FL8" s="85"/>
      <c r="FM8" s="88">
        <f>IF('1. Schritt ---&gt;&gt;&gt; Grundangaben'!$D$7="ja",1,0)</f>
        <v>0</v>
      </c>
      <c r="FN8" s="88">
        <f>IF($A$7/10=1,1,0)</f>
        <v>0</v>
      </c>
      <c r="FO8" s="88"/>
      <c r="FP8" s="88">
        <f>IF($A$7/12=1,1,0)</f>
        <v>1</v>
      </c>
      <c r="FQ8" s="85"/>
      <c r="FR8" s="88"/>
      <c r="FS8" s="88"/>
      <c r="FT8" s="88"/>
      <c r="FU8" s="88"/>
      <c r="FV8" s="88"/>
      <c r="FW8" s="88"/>
      <c r="FX8" s="88"/>
      <c r="FY8" s="88"/>
      <c r="FZ8" s="88"/>
      <c r="GA8" s="88"/>
      <c r="GB8" s="6">
        <f>IF(FN4=0,0,IF(FM7=0,0,IF((FY4+1)&gt;7,FY4+1-7,FY4+1)))</f>
        <v>6</v>
      </c>
      <c r="GC8" s="88"/>
      <c r="GD8" s="88"/>
      <c r="GE8" s="88"/>
      <c r="GF8" s="89"/>
      <c r="GG8" s="85"/>
      <c r="GH8" s="88">
        <f>IF('1. Schritt ---&gt;&gt;&gt; Grundangaben'!$D$7="ja",1,0)</f>
        <v>0</v>
      </c>
      <c r="GI8" s="88">
        <f>IF($A$7/10=1,1,0)</f>
        <v>0</v>
      </c>
      <c r="GJ8" s="88"/>
      <c r="GK8" s="88">
        <f>IF($A$7/12=1,1,0)</f>
        <v>1</v>
      </c>
      <c r="GL8" s="85"/>
      <c r="GM8" s="88"/>
      <c r="GN8" s="88"/>
      <c r="GO8" s="88"/>
      <c r="GP8" s="88"/>
      <c r="GQ8" s="88"/>
      <c r="GR8" s="88"/>
      <c r="GS8" s="88"/>
      <c r="GT8" s="88"/>
      <c r="GU8" s="88"/>
      <c r="GV8" s="88"/>
      <c r="GW8" s="6">
        <f>IF(GI4=0,0,IF(GH7=0,0,IF((GT4+1)&gt;7,GT4+1-7,GT4+1)))</f>
        <v>6</v>
      </c>
      <c r="GX8" s="88"/>
      <c r="GY8" s="88"/>
      <c r="GZ8" s="88"/>
      <c r="HA8" s="89"/>
      <c r="HB8" s="85"/>
      <c r="HC8" s="88">
        <f>IF('1. Schritt ---&gt;&gt;&gt; Grundangaben'!$D$7="ja",1,0)</f>
        <v>0</v>
      </c>
      <c r="HD8" s="88">
        <f>IF($A$7/10=1,1,0)</f>
        <v>0</v>
      </c>
      <c r="HE8" s="88"/>
      <c r="HF8" s="88">
        <f>IF($A$7/12=1,1,0)</f>
        <v>1</v>
      </c>
      <c r="HG8" s="85"/>
      <c r="HH8" s="88"/>
      <c r="HI8" s="88"/>
      <c r="HJ8" s="88"/>
      <c r="HK8" s="88"/>
      <c r="HL8" s="88"/>
      <c r="HM8" s="88"/>
      <c r="HN8" s="88"/>
      <c r="HO8" s="88"/>
      <c r="HP8" s="88"/>
      <c r="HQ8" s="88"/>
      <c r="HR8" s="6">
        <f>IF(HD4=0,0,IF(HC7=0,0,IF((HO4+1)&gt;7,HO4+1-7,HO4+1)))</f>
        <v>6</v>
      </c>
      <c r="HS8" s="88"/>
      <c r="HT8" s="88"/>
      <c r="HU8" s="88"/>
      <c r="HV8" s="89"/>
      <c r="HW8" s="85"/>
      <c r="HX8" s="88">
        <f>IF('1. Schritt ---&gt;&gt;&gt; Grundangaben'!$D$7="ja",1,0)</f>
        <v>0</v>
      </c>
      <c r="HY8" s="88">
        <f>IF($A$7/10=1,1,0)</f>
        <v>0</v>
      </c>
      <c r="HZ8" s="88"/>
      <c r="IA8" s="88">
        <f>IF($A$7/12=1,1,0)</f>
        <v>1</v>
      </c>
      <c r="IB8" s="85"/>
      <c r="IC8" s="88"/>
      <c r="ID8" s="88"/>
      <c r="IE8" s="88"/>
      <c r="IF8" s="88"/>
      <c r="IG8" s="88"/>
      <c r="IH8" s="88"/>
      <c r="II8" s="88"/>
      <c r="IJ8" s="88"/>
      <c r="IK8" s="88"/>
      <c r="IL8" s="88"/>
      <c r="IM8" s="6">
        <f>IF(HY4=0,0,IF(HX7=0,0,IF((IJ4+1)&gt;7,IJ4+1-7,IJ4+1)))</f>
        <v>6</v>
      </c>
      <c r="IN8" s="88"/>
      <c r="IO8" s="88"/>
      <c r="IP8" s="88"/>
      <c r="IQ8" s="89"/>
      <c r="IR8" s="85"/>
    </row>
    <row r="9" spans="1:252" s="2" customFormat="1" ht="26.25" customHeight="1" thickBot="1" thickTop="1">
      <c r="A9" s="509" t="str">
        <f>'1. Schritt ---&gt;&gt;&gt; Grundangaben'!$D$3</f>
        <v>Schutt und Staub GmbH</v>
      </c>
      <c r="B9" s="510"/>
      <c r="C9" s="510"/>
      <c r="D9" s="510"/>
      <c r="E9" s="510"/>
      <c r="F9" s="510"/>
      <c r="G9" s="510"/>
      <c r="H9" s="510"/>
      <c r="I9" s="510"/>
      <c r="J9" s="510"/>
      <c r="K9" s="510"/>
      <c r="L9" s="510"/>
      <c r="M9" s="510"/>
      <c r="N9" s="510"/>
      <c r="O9" s="510"/>
      <c r="P9" s="511"/>
      <c r="Q9" s="510"/>
      <c r="R9" s="510"/>
      <c r="S9" s="510"/>
      <c r="T9" s="147">
        <f ca="1">TODAY()</f>
        <v>40864</v>
      </c>
      <c r="U9" s="37"/>
      <c r="V9" s="509" t="str">
        <f>'1. Schritt ---&gt;&gt;&gt; Grundangaben'!$D$3</f>
        <v>Schutt und Staub GmbH</v>
      </c>
      <c r="W9" s="510"/>
      <c r="X9" s="510"/>
      <c r="Y9" s="510"/>
      <c r="Z9" s="510"/>
      <c r="AA9" s="510"/>
      <c r="AB9" s="510"/>
      <c r="AC9" s="510"/>
      <c r="AD9" s="510"/>
      <c r="AE9" s="510"/>
      <c r="AF9" s="510"/>
      <c r="AG9" s="510"/>
      <c r="AH9" s="510"/>
      <c r="AI9" s="510"/>
      <c r="AJ9" s="510"/>
      <c r="AK9" s="511"/>
      <c r="AL9" s="510"/>
      <c r="AM9" s="510"/>
      <c r="AN9" s="510"/>
      <c r="AO9" s="147">
        <f ca="1">TODAY()</f>
        <v>40864</v>
      </c>
      <c r="AP9" s="37"/>
      <c r="AQ9" s="509" t="str">
        <f>'1. Schritt ---&gt;&gt;&gt; Grundangaben'!$D$3</f>
        <v>Schutt und Staub GmbH</v>
      </c>
      <c r="AR9" s="510"/>
      <c r="AS9" s="510"/>
      <c r="AT9" s="510"/>
      <c r="AU9" s="510"/>
      <c r="AV9" s="510"/>
      <c r="AW9" s="510"/>
      <c r="AX9" s="510"/>
      <c r="AY9" s="510"/>
      <c r="AZ9" s="510"/>
      <c r="BA9" s="510"/>
      <c r="BB9" s="510"/>
      <c r="BC9" s="510"/>
      <c r="BD9" s="510"/>
      <c r="BE9" s="510"/>
      <c r="BF9" s="511"/>
      <c r="BG9" s="510"/>
      <c r="BH9" s="510"/>
      <c r="BI9" s="510"/>
      <c r="BJ9" s="147">
        <f ca="1">TODAY()</f>
        <v>40864</v>
      </c>
      <c r="BK9" s="37"/>
      <c r="BL9" s="509" t="str">
        <f>'1. Schritt ---&gt;&gt;&gt; Grundangaben'!$D$3</f>
        <v>Schutt und Staub GmbH</v>
      </c>
      <c r="BM9" s="510"/>
      <c r="BN9" s="510"/>
      <c r="BO9" s="510"/>
      <c r="BP9" s="510"/>
      <c r="BQ9" s="510"/>
      <c r="BR9" s="510"/>
      <c r="BS9" s="510"/>
      <c r="BT9" s="510"/>
      <c r="BU9" s="510"/>
      <c r="BV9" s="510"/>
      <c r="BW9" s="510"/>
      <c r="BX9" s="510"/>
      <c r="BY9" s="510"/>
      <c r="BZ9" s="510"/>
      <c r="CA9" s="511"/>
      <c r="CB9" s="510"/>
      <c r="CC9" s="510"/>
      <c r="CD9" s="510"/>
      <c r="CE9" s="147">
        <f ca="1">TODAY()</f>
        <v>40864</v>
      </c>
      <c r="CF9" s="37"/>
      <c r="CG9" s="509" t="str">
        <f>'1. Schritt ---&gt;&gt;&gt; Grundangaben'!$D$3</f>
        <v>Schutt und Staub GmbH</v>
      </c>
      <c r="CH9" s="510"/>
      <c r="CI9" s="510"/>
      <c r="CJ9" s="510"/>
      <c r="CK9" s="510"/>
      <c r="CL9" s="510"/>
      <c r="CM9" s="510"/>
      <c r="CN9" s="510"/>
      <c r="CO9" s="510"/>
      <c r="CP9" s="510"/>
      <c r="CQ9" s="510"/>
      <c r="CR9" s="510"/>
      <c r="CS9" s="510"/>
      <c r="CT9" s="510"/>
      <c r="CU9" s="510"/>
      <c r="CV9" s="511"/>
      <c r="CW9" s="510"/>
      <c r="CX9" s="510"/>
      <c r="CY9" s="510"/>
      <c r="CZ9" s="147">
        <f ca="1">TODAY()</f>
        <v>40864</v>
      </c>
      <c r="DA9" s="37"/>
      <c r="DB9" s="509" t="str">
        <f>'1. Schritt ---&gt;&gt;&gt; Grundangaben'!$D$3</f>
        <v>Schutt und Staub GmbH</v>
      </c>
      <c r="DC9" s="510"/>
      <c r="DD9" s="510"/>
      <c r="DE9" s="510"/>
      <c r="DF9" s="510"/>
      <c r="DG9" s="510"/>
      <c r="DH9" s="510"/>
      <c r="DI9" s="510"/>
      <c r="DJ9" s="510"/>
      <c r="DK9" s="510"/>
      <c r="DL9" s="510"/>
      <c r="DM9" s="510"/>
      <c r="DN9" s="510"/>
      <c r="DO9" s="510"/>
      <c r="DP9" s="510"/>
      <c r="DQ9" s="511"/>
      <c r="DR9" s="510"/>
      <c r="DS9" s="510"/>
      <c r="DT9" s="510"/>
      <c r="DU9" s="147">
        <f ca="1">TODAY()</f>
        <v>40864</v>
      </c>
      <c r="DV9" s="37"/>
      <c r="DW9" s="509" t="str">
        <f>'1. Schritt ---&gt;&gt;&gt; Grundangaben'!$D$3</f>
        <v>Schutt und Staub GmbH</v>
      </c>
      <c r="DX9" s="510"/>
      <c r="DY9" s="510"/>
      <c r="DZ9" s="510"/>
      <c r="EA9" s="510"/>
      <c r="EB9" s="510"/>
      <c r="EC9" s="510"/>
      <c r="ED9" s="510"/>
      <c r="EE9" s="510"/>
      <c r="EF9" s="510"/>
      <c r="EG9" s="510"/>
      <c r="EH9" s="510"/>
      <c r="EI9" s="510"/>
      <c r="EJ9" s="510"/>
      <c r="EK9" s="510"/>
      <c r="EL9" s="511"/>
      <c r="EM9" s="510"/>
      <c r="EN9" s="510"/>
      <c r="EO9" s="510"/>
      <c r="EP9" s="147">
        <f ca="1">TODAY()</f>
        <v>40864</v>
      </c>
      <c r="EQ9" s="37"/>
      <c r="ER9" s="509" t="str">
        <f>'1. Schritt ---&gt;&gt;&gt; Grundangaben'!$D$3</f>
        <v>Schutt und Staub GmbH</v>
      </c>
      <c r="ES9" s="510"/>
      <c r="ET9" s="510"/>
      <c r="EU9" s="510"/>
      <c r="EV9" s="510"/>
      <c r="EW9" s="510"/>
      <c r="EX9" s="510"/>
      <c r="EY9" s="510"/>
      <c r="EZ9" s="510"/>
      <c r="FA9" s="510"/>
      <c r="FB9" s="510"/>
      <c r="FC9" s="510"/>
      <c r="FD9" s="510"/>
      <c r="FE9" s="510"/>
      <c r="FF9" s="510"/>
      <c r="FG9" s="511"/>
      <c r="FH9" s="510"/>
      <c r="FI9" s="510"/>
      <c r="FJ9" s="510"/>
      <c r="FK9" s="147">
        <f ca="1">TODAY()</f>
        <v>40864</v>
      </c>
      <c r="FL9" s="37"/>
      <c r="FM9" s="509" t="str">
        <f>'1. Schritt ---&gt;&gt;&gt; Grundangaben'!$D$3</f>
        <v>Schutt und Staub GmbH</v>
      </c>
      <c r="FN9" s="510"/>
      <c r="FO9" s="510"/>
      <c r="FP9" s="510"/>
      <c r="FQ9" s="510"/>
      <c r="FR9" s="510"/>
      <c r="FS9" s="510"/>
      <c r="FT9" s="510"/>
      <c r="FU9" s="510"/>
      <c r="FV9" s="510"/>
      <c r="FW9" s="510"/>
      <c r="FX9" s="510"/>
      <c r="FY9" s="510"/>
      <c r="FZ9" s="510"/>
      <c r="GA9" s="510"/>
      <c r="GB9" s="511"/>
      <c r="GC9" s="510"/>
      <c r="GD9" s="510"/>
      <c r="GE9" s="510"/>
      <c r="GF9" s="147">
        <f ca="1">TODAY()</f>
        <v>40864</v>
      </c>
      <c r="GG9" s="37"/>
      <c r="GH9" s="509" t="str">
        <f>'1. Schritt ---&gt;&gt;&gt; Grundangaben'!$D$3</f>
        <v>Schutt und Staub GmbH</v>
      </c>
      <c r="GI9" s="510"/>
      <c r="GJ9" s="510"/>
      <c r="GK9" s="510"/>
      <c r="GL9" s="510"/>
      <c r="GM9" s="510"/>
      <c r="GN9" s="510"/>
      <c r="GO9" s="510"/>
      <c r="GP9" s="510"/>
      <c r="GQ9" s="510"/>
      <c r="GR9" s="510"/>
      <c r="GS9" s="510"/>
      <c r="GT9" s="510"/>
      <c r="GU9" s="510"/>
      <c r="GV9" s="510"/>
      <c r="GW9" s="511"/>
      <c r="GX9" s="510"/>
      <c r="GY9" s="510"/>
      <c r="GZ9" s="510"/>
      <c r="HA9" s="147">
        <f ca="1">TODAY()</f>
        <v>40864</v>
      </c>
      <c r="HB9" s="37"/>
      <c r="HC9" s="509" t="str">
        <f>'1. Schritt ---&gt;&gt;&gt; Grundangaben'!$D$3</f>
        <v>Schutt und Staub GmbH</v>
      </c>
      <c r="HD9" s="510"/>
      <c r="HE9" s="510"/>
      <c r="HF9" s="510"/>
      <c r="HG9" s="510"/>
      <c r="HH9" s="510"/>
      <c r="HI9" s="510"/>
      <c r="HJ9" s="510"/>
      <c r="HK9" s="510"/>
      <c r="HL9" s="510"/>
      <c r="HM9" s="510"/>
      <c r="HN9" s="510"/>
      <c r="HO9" s="510"/>
      <c r="HP9" s="510"/>
      <c r="HQ9" s="510"/>
      <c r="HR9" s="511"/>
      <c r="HS9" s="510"/>
      <c r="HT9" s="510"/>
      <c r="HU9" s="510"/>
      <c r="HV9" s="147">
        <f ca="1">TODAY()</f>
        <v>40864</v>
      </c>
      <c r="HW9" s="37"/>
      <c r="HX9" s="509" t="str">
        <f>'1. Schritt ---&gt;&gt;&gt; Grundangaben'!$D$3</f>
        <v>Schutt und Staub GmbH</v>
      </c>
      <c r="HY9" s="510"/>
      <c r="HZ9" s="510"/>
      <c r="IA9" s="510"/>
      <c r="IB9" s="510"/>
      <c r="IC9" s="510"/>
      <c r="ID9" s="510"/>
      <c r="IE9" s="510"/>
      <c r="IF9" s="510"/>
      <c r="IG9" s="510"/>
      <c r="IH9" s="510"/>
      <c r="II9" s="510"/>
      <c r="IJ9" s="510"/>
      <c r="IK9" s="510"/>
      <c r="IL9" s="510"/>
      <c r="IM9" s="511"/>
      <c r="IN9" s="510"/>
      <c r="IO9" s="510"/>
      <c r="IP9" s="510"/>
      <c r="IQ9" s="147">
        <f ca="1">TODAY()</f>
        <v>40864</v>
      </c>
      <c r="IR9" s="37"/>
    </row>
    <row r="10" spans="1:252" ht="23.25" customHeight="1" thickBot="1">
      <c r="A10" s="505" t="str">
        <f>'1. Schritt ---&gt;&gt;&gt; Grundangaben'!A81</f>
        <v> 1  Fachwerker Meier</v>
      </c>
      <c r="B10" s="506"/>
      <c r="C10" s="506"/>
      <c r="D10" s="506"/>
      <c r="E10" s="506"/>
      <c r="F10" s="506"/>
      <c r="G10" s="506"/>
      <c r="H10" s="506"/>
      <c r="I10" s="503" t="s">
        <v>101</v>
      </c>
      <c r="J10" s="503"/>
      <c r="K10" s="503"/>
      <c r="L10" s="503"/>
      <c r="M10" s="503"/>
      <c r="N10" s="503"/>
      <c r="O10" s="503"/>
      <c r="P10" s="151"/>
      <c r="Q10" s="492">
        <f>IF(P10="","",A12)</f>
      </c>
      <c r="R10" s="493"/>
      <c r="S10" s="493"/>
      <c r="T10" s="512" t="str">
        <f>CONCATENATE('1. Schritt ---&gt;&gt;&gt; Grundangaben'!$M$77," ","Singer &amp; Brückner")</f>
        <v>Version 11.11.17 Singer &amp; Brückner</v>
      </c>
      <c r="U10" s="18"/>
      <c r="V10" s="505" t="str">
        <f>'1. Schritt ---&gt;&gt;&gt; Grundangaben'!V81</f>
        <v> 2  Bauhelfer Schulze</v>
      </c>
      <c r="W10" s="506"/>
      <c r="X10" s="506"/>
      <c r="Y10" s="506"/>
      <c r="Z10" s="506"/>
      <c r="AA10" s="506"/>
      <c r="AB10" s="506"/>
      <c r="AC10" s="506"/>
      <c r="AD10" s="503" t="s">
        <v>101</v>
      </c>
      <c r="AE10" s="503"/>
      <c r="AF10" s="503"/>
      <c r="AG10" s="503"/>
      <c r="AH10" s="503"/>
      <c r="AI10" s="503"/>
      <c r="AJ10" s="503"/>
      <c r="AK10" s="151"/>
      <c r="AL10" s="492">
        <f>IF(AK10="","",V12)</f>
      </c>
      <c r="AM10" s="493"/>
      <c r="AN10" s="493"/>
      <c r="AO10" s="512" t="str">
        <f>CONCATENATE('1. Schritt ---&gt;&gt;&gt; Grundangaben'!$M$77," ","Singer &amp; Brückner")</f>
        <v>Version 11.11.17 Singer &amp; Brückner</v>
      </c>
      <c r="AP10" s="18"/>
      <c r="AQ10" s="505" t="str">
        <f>'1. Schritt ---&gt;&gt;&gt; Grundangaben'!AQ81</f>
        <v> 3  </v>
      </c>
      <c r="AR10" s="506"/>
      <c r="AS10" s="506"/>
      <c r="AT10" s="506"/>
      <c r="AU10" s="506"/>
      <c r="AV10" s="506"/>
      <c r="AW10" s="506"/>
      <c r="AX10" s="506"/>
      <c r="AY10" s="503" t="s">
        <v>101</v>
      </c>
      <c r="AZ10" s="503"/>
      <c r="BA10" s="503"/>
      <c r="BB10" s="503"/>
      <c r="BC10" s="503"/>
      <c r="BD10" s="503"/>
      <c r="BE10" s="503"/>
      <c r="BF10" s="151"/>
      <c r="BG10" s="492">
        <f>IF(BF10="","",AQ12)</f>
      </c>
      <c r="BH10" s="493"/>
      <c r="BI10" s="493"/>
      <c r="BJ10" s="512" t="str">
        <f>CONCATENATE('1. Schritt ---&gt;&gt;&gt; Grundangaben'!$M$77," ","Singer &amp; Brückner")</f>
        <v>Version 11.11.17 Singer &amp; Brückner</v>
      </c>
      <c r="BK10" s="18"/>
      <c r="BL10" s="505" t="str">
        <f>'1. Schritt ---&gt;&gt;&gt; Grundangaben'!BL81</f>
        <v> 4  </v>
      </c>
      <c r="BM10" s="506"/>
      <c r="BN10" s="506"/>
      <c r="BO10" s="506"/>
      <c r="BP10" s="506"/>
      <c r="BQ10" s="506"/>
      <c r="BR10" s="506"/>
      <c r="BS10" s="506"/>
      <c r="BT10" s="503" t="s">
        <v>101</v>
      </c>
      <c r="BU10" s="503"/>
      <c r="BV10" s="503"/>
      <c r="BW10" s="503"/>
      <c r="BX10" s="503"/>
      <c r="BY10" s="503"/>
      <c r="BZ10" s="503"/>
      <c r="CA10" s="151"/>
      <c r="CB10" s="492">
        <f>IF(CA10="","",BL12)</f>
      </c>
      <c r="CC10" s="493"/>
      <c r="CD10" s="493"/>
      <c r="CE10" s="512" t="str">
        <f>CONCATENATE('1. Schritt ---&gt;&gt;&gt; Grundangaben'!$M$77," ","Singer &amp; Brückner")</f>
        <v>Version 11.11.17 Singer &amp; Brückner</v>
      </c>
      <c r="CF10" s="18"/>
      <c r="CG10" s="505" t="str">
        <f>'1. Schritt ---&gt;&gt;&gt; Grundangaben'!CG81</f>
        <v> 5  </v>
      </c>
      <c r="CH10" s="506"/>
      <c r="CI10" s="506"/>
      <c r="CJ10" s="506"/>
      <c r="CK10" s="506"/>
      <c r="CL10" s="506"/>
      <c r="CM10" s="506"/>
      <c r="CN10" s="506"/>
      <c r="CO10" s="503" t="s">
        <v>101</v>
      </c>
      <c r="CP10" s="503"/>
      <c r="CQ10" s="503"/>
      <c r="CR10" s="503"/>
      <c r="CS10" s="503"/>
      <c r="CT10" s="503"/>
      <c r="CU10" s="503"/>
      <c r="CV10" s="151"/>
      <c r="CW10" s="492">
        <f>IF(CV10="","",CG12)</f>
      </c>
      <c r="CX10" s="493"/>
      <c r="CY10" s="493"/>
      <c r="CZ10" s="512" t="str">
        <f>CONCATENATE('1. Schritt ---&gt;&gt;&gt; Grundangaben'!$M$77," ","Singer &amp; Brückner")</f>
        <v>Version 11.11.17 Singer &amp; Brückner</v>
      </c>
      <c r="DA10" s="18"/>
      <c r="DB10" s="505" t="str">
        <f>'1. Schritt ---&gt;&gt;&gt; Grundangaben'!DB81</f>
        <v> 6  </v>
      </c>
      <c r="DC10" s="506"/>
      <c r="DD10" s="506"/>
      <c r="DE10" s="506"/>
      <c r="DF10" s="506"/>
      <c r="DG10" s="506"/>
      <c r="DH10" s="506"/>
      <c r="DI10" s="506"/>
      <c r="DJ10" s="503" t="s">
        <v>101</v>
      </c>
      <c r="DK10" s="503"/>
      <c r="DL10" s="503"/>
      <c r="DM10" s="503"/>
      <c r="DN10" s="503"/>
      <c r="DO10" s="503"/>
      <c r="DP10" s="503"/>
      <c r="DQ10" s="151"/>
      <c r="DR10" s="492">
        <f>IF(DQ10="","",DB12)</f>
      </c>
      <c r="DS10" s="493"/>
      <c r="DT10" s="493"/>
      <c r="DU10" s="512" t="str">
        <f>CONCATENATE('1. Schritt ---&gt;&gt;&gt; Grundangaben'!$M$77," ","Singer &amp; Brückner")</f>
        <v>Version 11.11.17 Singer &amp; Brückner</v>
      </c>
      <c r="DV10" s="18"/>
      <c r="DW10" s="505" t="str">
        <f>'1. Schritt ---&gt;&gt;&gt; Grundangaben'!DW81</f>
        <v> 7  </v>
      </c>
      <c r="DX10" s="506"/>
      <c r="DY10" s="506"/>
      <c r="DZ10" s="506"/>
      <c r="EA10" s="506"/>
      <c r="EB10" s="506"/>
      <c r="EC10" s="506"/>
      <c r="ED10" s="506"/>
      <c r="EE10" s="503" t="s">
        <v>101</v>
      </c>
      <c r="EF10" s="503"/>
      <c r="EG10" s="503"/>
      <c r="EH10" s="503"/>
      <c r="EI10" s="503"/>
      <c r="EJ10" s="503"/>
      <c r="EK10" s="503"/>
      <c r="EL10" s="151"/>
      <c r="EM10" s="492">
        <f>IF(EL10="","",DW12)</f>
      </c>
      <c r="EN10" s="493"/>
      <c r="EO10" s="493"/>
      <c r="EP10" s="512" t="str">
        <f>CONCATENATE('1. Schritt ---&gt;&gt;&gt; Grundangaben'!$M$77," ","Singer &amp; Brückner")</f>
        <v>Version 11.11.17 Singer &amp; Brückner</v>
      </c>
      <c r="EQ10" s="18"/>
      <c r="ER10" s="505" t="str">
        <f>'1. Schritt ---&gt;&gt;&gt; Grundangaben'!ER81</f>
        <v> 8  </v>
      </c>
      <c r="ES10" s="506"/>
      <c r="ET10" s="506"/>
      <c r="EU10" s="506"/>
      <c r="EV10" s="506"/>
      <c r="EW10" s="506"/>
      <c r="EX10" s="506"/>
      <c r="EY10" s="506"/>
      <c r="EZ10" s="503" t="s">
        <v>101</v>
      </c>
      <c r="FA10" s="503"/>
      <c r="FB10" s="503"/>
      <c r="FC10" s="503"/>
      <c r="FD10" s="503"/>
      <c r="FE10" s="503"/>
      <c r="FF10" s="503"/>
      <c r="FG10" s="151"/>
      <c r="FH10" s="492">
        <f>IF(FG10="","",ER12)</f>
      </c>
      <c r="FI10" s="493"/>
      <c r="FJ10" s="493"/>
      <c r="FK10" s="512" t="str">
        <f>CONCATENATE('1. Schritt ---&gt;&gt;&gt; Grundangaben'!$M$77," ","Singer &amp; Brückner")</f>
        <v>Version 11.11.17 Singer &amp; Brückner</v>
      </c>
      <c r="FL10" s="18"/>
      <c r="FM10" s="505" t="str">
        <f>'1. Schritt ---&gt;&gt;&gt; Grundangaben'!FM81</f>
        <v> 9  </v>
      </c>
      <c r="FN10" s="506"/>
      <c r="FO10" s="506"/>
      <c r="FP10" s="506"/>
      <c r="FQ10" s="506"/>
      <c r="FR10" s="506"/>
      <c r="FS10" s="506"/>
      <c r="FT10" s="506"/>
      <c r="FU10" s="503" t="s">
        <v>101</v>
      </c>
      <c r="FV10" s="503"/>
      <c r="FW10" s="503"/>
      <c r="FX10" s="503"/>
      <c r="FY10" s="503"/>
      <c r="FZ10" s="503"/>
      <c r="GA10" s="503"/>
      <c r="GB10" s="151"/>
      <c r="GC10" s="492">
        <f>IF(GB10="","",FM12)</f>
      </c>
      <c r="GD10" s="493"/>
      <c r="GE10" s="493"/>
      <c r="GF10" s="512" t="str">
        <f>CONCATENATE('1. Schritt ---&gt;&gt;&gt; Grundangaben'!$M$77," ","Singer &amp; Brückner")</f>
        <v>Version 11.11.17 Singer &amp; Brückner</v>
      </c>
      <c r="GG10" s="18"/>
      <c r="GH10" s="505" t="str">
        <f>'1. Schritt ---&gt;&gt;&gt; Grundangaben'!GH81</f>
        <v> 10  </v>
      </c>
      <c r="GI10" s="506"/>
      <c r="GJ10" s="506"/>
      <c r="GK10" s="506"/>
      <c r="GL10" s="506"/>
      <c r="GM10" s="506"/>
      <c r="GN10" s="506"/>
      <c r="GO10" s="506"/>
      <c r="GP10" s="503" t="s">
        <v>101</v>
      </c>
      <c r="GQ10" s="503"/>
      <c r="GR10" s="503"/>
      <c r="GS10" s="503"/>
      <c r="GT10" s="503"/>
      <c r="GU10" s="503"/>
      <c r="GV10" s="503"/>
      <c r="GW10" s="151"/>
      <c r="GX10" s="492">
        <f>IF(GW10="","",GH12)</f>
      </c>
      <c r="GY10" s="493"/>
      <c r="GZ10" s="493"/>
      <c r="HA10" s="512" t="str">
        <f>CONCATENATE('1. Schritt ---&gt;&gt;&gt; Grundangaben'!$M$77," ","Singer &amp; Brückner")</f>
        <v>Version 11.11.17 Singer &amp; Brückner</v>
      </c>
      <c r="HB10" s="18"/>
      <c r="HC10" s="505" t="str">
        <f>'1. Schritt ---&gt;&gt;&gt; Grundangaben'!HC81</f>
        <v> 11  </v>
      </c>
      <c r="HD10" s="506"/>
      <c r="HE10" s="506"/>
      <c r="HF10" s="506"/>
      <c r="HG10" s="506"/>
      <c r="HH10" s="506"/>
      <c r="HI10" s="506"/>
      <c r="HJ10" s="506"/>
      <c r="HK10" s="503" t="s">
        <v>101</v>
      </c>
      <c r="HL10" s="503"/>
      <c r="HM10" s="503"/>
      <c r="HN10" s="503"/>
      <c r="HO10" s="503"/>
      <c r="HP10" s="503"/>
      <c r="HQ10" s="503"/>
      <c r="HR10" s="151"/>
      <c r="HS10" s="492">
        <f>IF(HR10="","",HC12)</f>
      </c>
      <c r="HT10" s="493"/>
      <c r="HU10" s="493"/>
      <c r="HV10" s="512" t="str">
        <f>CONCATENATE('1. Schritt ---&gt;&gt;&gt; Grundangaben'!$M$77," ","Singer &amp; Brückner")</f>
        <v>Version 11.11.17 Singer &amp; Brückner</v>
      </c>
      <c r="HW10" s="18"/>
      <c r="HX10" s="505" t="str">
        <f>'1. Schritt ---&gt;&gt;&gt; Grundangaben'!HX81</f>
        <v> 12  </v>
      </c>
      <c r="HY10" s="506"/>
      <c r="HZ10" s="506"/>
      <c r="IA10" s="506"/>
      <c r="IB10" s="506"/>
      <c r="IC10" s="506"/>
      <c r="ID10" s="506"/>
      <c r="IE10" s="506"/>
      <c r="IF10" s="503" t="s">
        <v>101</v>
      </c>
      <c r="IG10" s="503"/>
      <c r="IH10" s="503"/>
      <c r="II10" s="503"/>
      <c r="IJ10" s="503"/>
      <c r="IK10" s="503"/>
      <c r="IL10" s="503"/>
      <c r="IM10" s="151"/>
      <c r="IN10" s="492">
        <f>IF(IM10="","",HX12)</f>
      </c>
      <c r="IO10" s="493"/>
      <c r="IP10" s="493"/>
      <c r="IQ10" s="512" t="str">
        <f>CONCATENATE('1. Schritt ---&gt;&gt;&gt; Grundangaben'!$M$77," ","Singer &amp; Brückner")</f>
        <v>Version 11.11.17 Singer &amp; Brückner</v>
      </c>
      <c r="IR10" s="18"/>
    </row>
    <row r="11" spans="1:252" ht="6" customHeight="1" thickBot="1">
      <c r="A11" s="507"/>
      <c r="B11" s="508"/>
      <c r="C11" s="508"/>
      <c r="D11" s="508"/>
      <c r="E11" s="508"/>
      <c r="F11" s="508"/>
      <c r="G11" s="508"/>
      <c r="H11" s="508"/>
      <c r="I11" s="7"/>
      <c r="J11" s="7"/>
      <c r="K11" s="7"/>
      <c r="L11" s="7"/>
      <c r="M11" s="7"/>
      <c r="N11" s="7"/>
      <c r="O11" s="7"/>
      <c r="P11" s="7"/>
      <c r="Q11" s="7"/>
      <c r="R11" s="7"/>
      <c r="S11" s="6"/>
      <c r="T11" s="513"/>
      <c r="U11" s="18"/>
      <c r="V11" s="507"/>
      <c r="W11" s="508"/>
      <c r="X11" s="508"/>
      <c r="Y11" s="508"/>
      <c r="Z11" s="508"/>
      <c r="AA11" s="508"/>
      <c r="AB11" s="508"/>
      <c r="AC11" s="508"/>
      <c r="AD11" s="7"/>
      <c r="AE11" s="7"/>
      <c r="AF11" s="7"/>
      <c r="AG11" s="7"/>
      <c r="AH11" s="7"/>
      <c r="AI11" s="7"/>
      <c r="AJ11" s="7"/>
      <c r="AK11" s="7"/>
      <c r="AL11" s="7"/>
      <c r="AM11" s="7"/>
      <c r="AN11" s="6"/>
      <c r="AO11" s="513"/>
      <c r="AP11" s="18"/>
      <c r="AQ11" s="507"/>
      <c r="AR11" s="508"/>
      <c r="AS11" s="508"/>
      <c r="AT11" s="508"/>
      <c r="AU11" s="508"/>
      <c r="AV11" s="508"/>
      <c r="AW11" s="508"/>
      <c r="AX11" s="508"/>
      <c r="AY11" s="7"/>
      <c r="AZ11" s="7"/>
      <c r="BA11" s="7"/>
      <c r="BB11" s="7"/>
      <c r="BC11" s="7"/>
      <c r="BD11" s="7"/>
      <c r="BE11" s="7"/>
      <c r="BF11" s="7"/>
      <c r="BG11" s="7"/>
      <c r="BH11" s="7"/>
      <c r="BI11" s="6"/>
      <c r="BJ11" s="513"/>
      <c r="BK11" s="18"/>
      <c r="BL11" s="507"/>
      <c r="BM11" s="508"/>
      <c r="BN11" s="508"/>
      <c r="BO11" s="508"/>
      <c r="BP11" s="508"/>
      <c r="BQ11" s="508"/>
      <c r="BR11" s="508"/>
      <c r="BS11" s="508"/>
      <c r="BT11" s="7"/>
      <c r="BU11" s="7"/>
      <c r="BV11" s="7"/>
      <c r="BW11" s="7"/>
      <c r="BX11" s="7"/>
      <c r="BY11" s="7"/>
      <c r="BZ11" s="7"/>
      <c r="CA11" s="7"/>
      <c r="CB11" s="7"/>
      <c r="CC11" s="7"/>
      <c r="CD11" s="6"/>
      <c r="CE11" s="513"/>
      <c r="CF11" s="18"/>
      <c r="CG11" s="507"/>
      <c r="CH11" s="508"/>
      <c r="CI11" s="508"/>
      <c r="CJ11" s="508"/>
      <c r="CK11" s="508"/>
      <c r="CL11" s="508"/>
      <c r="CM11" s="508"/>
      <c r="CN11" s="508"/>
      <c r="CO11" s="7"/>
      <c r="CP11" s="7"/>
      <c r="CQ11" s="7"/>
      <c r="CR11" s="7"/>
      <c r="CS11" s="7"/>
      <c r="CT11" s="7"/>
      <c r="CU11" s="7"/>
      <c r="CV11" s="7"/>
      <c r="CW11" s="7"/>
      <c r="CX11" s="7"/>
      <c r="CY11" s="6"/>
      <c r="CZ11" s="513"/>
      <c r="DA11" s="18"/>
      <c r="DB11" s="507"/>
      <c r="DC11" s="508"/>
      <c r="DD11" s="508"/>
      <c r="DE11" s="508"/>
      <c r="DF11" s="508"/>
      <c r="DG11" s="508"/>
      <c r="DH11" s="508"/>
      <c r="DI11" s="508"/>
      <c r="DJ11" s="7"/>
      <c r="DK11" s="7"/>
      <c r="DL11" s="7"/>
      <c r="DM11" s="7"/>
      <c r="DN11" s="7"/>
      <c r="DO11" s="7"/>
      <c r="DP11" s="7"/>
      <c r="DQ11" s="7"/>
      <c r="DR11" s="7"/>
      <c r="DS11" s="7"/>
      <c r="DT11" s="6"/>
      <c r="DU11" s="513"/>
      <c r="DV11" s="18"/>
      <c r="DW11" s="507"/>
      <c r="DX11" s="508"/>
      <c r="DY11" s="508"/>
      <c r="DZ11" s="508"/>
      <c r="EA11" s="508"/>
      <c r="EB11" s="508"/>
      <c r="EC11" s="508"/>
      <c r="ED11" s="508"/>
      <c r="EE11" s="7"/>
      <c r="EF11" s="7"/>
      <c r="EG11" s="7"/>
      <c r="EH11" s="7"/>
      <c r="EI11" s="7"/>
      <c r="EJ11" s="7"/>
      <c r="EK11" s="7"/>
      <c r="EL11" s="7"/>
      <c r="EM11" s="7"/>
      <c r="EN11" s="7"/>
      <c r="EO11" s="6"/>
      <c r="EP11" s="513"/>
      <c r="EQ11" s="18"/>
      <c r="ER11" s="507"/>
      <c r="ES11" s="508"/>
      <c r="ET11" s="508"/>
      <c r="EU11" s="508"/>
      <c r="EV11" s="508"/>
      <c r="EW11" s="508"/>
      <c r="EX11" s="508"/>
      <c r="EY11" s="508"/>
      <c r="EZ11" s="7"/>
      <c r="FA11" s="7"/>
      <c r="FB11" s="7"/>
      <c r="FC11" s="7"/>
      <c r="FD11" s="7"/>
      <c r="FE11" s="7"/>
      <c r="FF11" s="7"/>
      <c r="FG11" s="7"/>
      <c r="FH11" s="7"/>
      <c r="FI11" s="7"/>
      <c r="FJ11" s="6"/>
      <c r="FK11" s="513"/>
      <c r="FL11" s="18"/>
      <c r="FM11" s="507"/>
      <c r="FN11" s="508"/>
      <c r="FO11" s="508"/>
      <c r="FP11" s="508"/>
      <c r="FQ11" s="508"/>
      <c r="FR11" s="508"/>
      <c r="FS11" s="508"/>
      <c r="FT11" s="508"/>
      <c r="FU11" s="7"/>
      <c r="FV11" s="7"/>
      <c r="FW11" s="7"/>
      <c r="FX11" s="7"/>
      <c r="FY11" s="7"/>
      <c r="FZ11" s="7"/>
      <c r="GA11" s="7"/>
      <c r="GB11" s="7"/>
      <c r="GC11" s="7"/>
      <c r="GD11" s="7"/>
      <c r="GE11" s="6"/>
      <c r="GF11" s="513"/>
      <c r="GG11" s="18"/>
      <c r="GH11" s="507"/>
      <c r="GI11" s="508"/>
      <c r="GJ11" s="508"/>
      <c r="GK11" s="508"/>
      <c r="GL11" s="508"/>
      <c r="GM11" s="508"/>
      <c r="GN11" s="508"/>
      <c r="GO11" s="508"/>
      <c r="GP11" s="7"/>
      <c r="GQ11" s="7"/>
      <c r="GR11" s="7"/>
      <c r="GS11" s="7"/>
      <c r="GT11" s="7"/>
      <c r="GU11" s="7"/>
      <c r="GV11" s="7"/>
      <c r="GW11" s="7"/>
      <c r="GX11" s="7"/>
      <c r="GY11" s="7"/>
      <c r="GZ11" s="6"/>
      <c r="HA11" s="513"/>
      <c r="HB11" s="18"/>
      <c r="HC11" s="507"/>
      <c r="HD11" s="508"/>
      <c r="HE11" s="508"/>
      <c r="HF11" s="508"/>
      <c r="HG11" s="508"/>
      <c r="HH11" s="508"/>
      <c r="HI11" s="508"/>
      <c r="HJ11" s="508"/>
      <c r="HK11" s="7"/>
      <c r="HL11" s="7"/>
      <c r="HM11" s="7"/>
      <c r="HN11" s="7"/>
      <c r="HO11" s="7"/>
      <c r="HP11" s="7"/>
      <c r="HQ11" s="7"/>
      <c r="HR11" s="7"/>
      <c r="HS11" s="7"/>
      <c r="HT11" s="7"/>
      <c r="HU11" s="6"/>
      <c r="HV11" s="513"/>
      <c r="HW11" s="18"/>
      <c r="HX11" s="507"/>
      <c r="HY11" s="508"/>
      <c r="HZ11" s="508"/>
      <c r="IA11" s="508"/>
      <c r="IB11" s="508"/>
      <c r="IC11" s="508"/>
      <c r="ID11" s="508"/>
      <c r="IE11" s="508"/>
      <c r="IF11" s="7"/>
      <c r="IG11" s="7"/>
      <c r="IH11" s="7"/>
      <c r="II11" s="7"/>
      <c r="IJ11" s="7"/>
      <c r="IK11" s="7"/>
      <c r="IL11" s="7"/>
      <c r="IM11" s="7"/>
      <c r="IN11" s="7"/>
      <c r="IO11" s="7"/>
      <c r="IP11" s="6"/>
      <c r="IQ11" s="513"/>
      <c r="IR11" s="18"/>
    </row>
    <row r="12" spans="1:252" ht="13.5" customHeight="1">
      <c r="A12" s="496" t="str">
        <f>'1. Schritt ---&gt;&gt;&gt; Grundangaben'!$D$6</f>
        <v>Dezember</v>
      </c>
      <c r="B12" s="497"/>
      <c r="C12" s="497"/>
      <c r="D12" s="497"/>
      <c r="E12" s="497"/>
      <c r="F12" s="497"/>
      <c r="G12" s="498">
        <f>'1. Schritt ---&gt;&gt;&gt; Grundangaben'!$D$5</f>
        <v>2011</v>
      </c>
      <c r="H12" s="498"/>
      <c r="I12" s="504" t="s">
        <v>102</v>
      </c>
      <c r="J12" s="504"/>
      <c r="K12" s="504"/>
      <c r="L12" s="504"/>
      <c r="M12" s="504"/>
      <c r="N12" s="504"/>
      <c r="O12" s="504"/>
      <c r="P12" s="501"/>
      <c r="Q12" s="494">
        <f>IF(P12="","",A12)</f>
      </c>
      <c r="R12" s="495"/>
      <c r="S12" s="495"/>
      <c r="T12" s="321" t="s">
        <v>116</v>
      </c>
      <c r="U12" s="18"/>
      <c r="V12" s="496" t="str">
        <f>'1. Schritt ---&gt;&gt;&gt; Grundangaben'!$D$6</f>
        <v>Dezember</v>
      </c>
      <c r="W12" s="497"/>
      <c r="X12" s="497"/>
      <c r="Y12" s="497"/>
      <c r="Z12" s="497"/>
      <c r="AA12" s="497"/>
      <c r="AB12" s="498">
        <f>'1. Schritt ---&gt;&gt;&gt; Grundangaben'!$D$5</f>
        <v>2011</v>
      </c>
      <c r="AC12" s="498"/>
      <c r="AD12" s="504" t="s">
        <v>102</v>
      </c>
      <c r="AE12" s="504"/>
      <c r="AF12" s="504"/>
      <c r="AG12" s="504"/>
      <c r="AH12" s="504"/>
      <c r="AI12" s="504"/>
      <c r="AJ12" s="504"/>
      <c r="AK12" s="501"/>
      <c r="AL12" s="494">
        <f>IF(AK12="","",V12)</f>
      </c>
      <c r="AM12" s="495"/>
      <c r="AN12" s="495"/>
      <c r="AO12" s="321" t="s">
        <v>116</v>
      </c>
      <c r="AP12" s="18"/>
      <c r="AQ12" s="496" t="str">
        <f>'1. Schritt ---&gt;&gt;&gt; Grundangaben'!$D$6</f>
        <v>Dezember</v>
      </c>
      <c r="AR12" s="497"/>
      <c r="AS12" s="497"/>
      <c r="AT12" s="497"/>
      <c r="AU12" s="497"/>
      <c r="AV12" s="497"/>
      <c r="AW12" s="498">
        <f>'1. Schritt ---&gt;&gt;&gt; Grundangaben'!$D$5</f>
        <v>2011</v>
      </c>
      <c r="AX12" s="498"/>
      <c r="AY12" s="504" t="s">
        <v>102</v>
      </c>
      <c r="AZ12" s="504"/>
      <c r="BA12" s="504"/>
      <c r="BB12" s="504"/>
      <c r="BC12" s="504"/>
      <c r="BD12" s="504"/>
      <c r="BE12" s="504"/>
      <c r="BF12" s="501"/>
      <c r="BG12" s="494">
        <f>IF(BF12="","",AQ12)</f>
      </c>
      <c r="BH12" s="495"/>
      <c r="BI12" s="495"/>
      <c r="BJ12" s="321" t="s">
        <v>116</v>
      </c>
      <c r="BK12" s="18"/>
      <c r="BL12" s="496" t="str">
        <f>'1. Schritt ---&gt;&gt;&gt; Grundangaben'!$D$6</f>
        <v>Dezember</v>
      </c>
      <c r="BM12" s="497"/>
      <c r="BN12" s="497"/>
      <c r="BO12" s="497"/>
      <c r="BP12" s="497"/>
      <c r="BQ12" s="497"/>
      <c r="BR12" s="498">
        <f>'1. Schritt ---&gt;&gt;&gt; Grundangaben'!$D$5</f>
        <v>2011</v>
      </c>
      <c r="BS12" s="498"/>
      <c r="BT12" s="504" t="s">
        <v>102</v>
      </c>
      <c r="BU12" s="504"/>
      <c r="BV12" s="504"/>
      <c r="BW12" s="504"/>
      <c r="BX12" s="504"/>
      <c r="BY12" s="504"/>
      <c r="BZ12" s="504"/>
      <c r="CA12" s="501"/>
      <c r="CB12" s="494">
        <f>IF(CA12="","",BL12)</f>
      </c>
      <c r="CC12" s="495"/>
      <c r="CD12" s="495"/>
      <c r="CE12" s="321" t="s">
        <v>116</v>
      </c>
      <c r="CF12" s="18"/>
      <c r="CG12" s="496" t="str">
        <f>'1. Schritt ---&gt;&gt;&gt; Grundangaben'!$D$6</f>
        <v>Dezember</v>
      </c>
      <c r="CH12" s="497"/>
      <c r="CI12" s="497"/>
      <c r="CJ12" s="497"/>
      <c r="CK12" s="497"/>
      <c r="CL12" s="497"/>
      <c r="CM12" s="498">
        <f>'1. Schritt ---&gt;&gt;&gt; Grundangaben'!$D$5</f>
        <v>2011</v>
      </c>
      <c r="CN12" s="498"/>
      <c r="CO12" s="504" t="s">
        <v>102</v>
      </c>
      <c r="CP12" s="504"/>
      <c r="CQ12" s="504"/>
      <c r="CR12" s="504"/>
      <c r="CS12" s="504"/>
      <c r="CT12" s="504"/>
      <c r="CU12" s="504"/>
      <c r="CV12" s="501"/>
      <c r="CW12" s="494">
        <f>IF(CV12="","",CG12)</f>
      </c>
      <c r="CX12" s="495"/>
      <c r="CY12" s="495"/>
      <c r="CZ12" s="321" t="s">
        <v>116</v>
      </c>
      <c r="DA12" s="18"/>
      <c r="DB12" s="496" t="str">
        <f>'1. Schritt ---&gt;&gt;&gt; Grundangaben'!$D$6</f>
        <v>Dezember</v>
      </c>
      <c r="DC12" s="497"/>
      <c r="DD12" s="497"/>
      <c r="DE12" s="497"/>
      <c r="DF12" s="497"/>
      <c r="DG12" s="497"/>
      <c r="DH12" s="498">
        <f>'1. Schritt ---&gt;&gt;&gt; Grundangaben'!$D$5</f>
        <v>2011</v>
      </c>
      <c r="DI12" s="498"/>
      <c r="DJ12" s="504" t="s">
        <v>102</v>
      </c>
      <c r="DK12" s="504"/>
      <c r="DL12" s="504"/>
      <c r="DM12" s="504"/>
      <c r="DN12" s="504"/>
      <c r="DO12" s="504"/>
      <c r="DP12" s="504"/>
      <c r="DQ12" s="501"/>
      <c r="DR12" s="494">
        <f>IF(DQ12="","",DB12)</f>
      </c>
      <c r="DS12" s="495"/>
      <c r="DT12" s="495"/>
      <c r="DU12" s="321" t="s">
        <v>116</v>
      </c>
      <c r="DV12" s="18"/>
      <c r="DW12" s="496" t="str">
        <f>'1. Schritt ---&gt;&gt;&gt; Grundangaben'!$D$6</f>
        <v>Dezember</v>
      </c>
      <c r="DX12" s="497"/>
      <c r="DY12" s="497"/>
      <c r="DZ12" s="497"/>
      <c r="EA12" s="497"/>
      <c r="EB12" s="497"/>
      <c r="EC12" s="498">
        <f>'1. Schritt ---&gt;&gt;&gt; Grundangaben'!$D$5</f>
        <v>2011</v>
      </c>
      <c r="ED12" s="498"/>
      <c r="EE12" s="504" t="s">
        <v>102</v>
      </c>
      <c r="EF12" s="504"/>
      <c r="EG12" s="504"/>
      <c r="EH12" s="504"/>
      <c r="EI12" s="504"/>
      <c r="EJ12" s="504"/>
      <c r="EK12" s="504"/>
      <c r="EL12" s="501"/>
      <c r="EM12" s="494">
        <f>IF(EL12="","",DW12)</f>
      </c>
      <c r="EN12" s="495"/>
      <c r="EO12" s="495"/>
      <c r="EP12" s="321" t="s">
        <v>116</v>
      </c>
      <c r="EQ12" s="18"/>
      <c r="ER12" s="496" t="str">
        <f>'1. Schritt ---&gt;&gt;&gt; Grundangaben'!$D$6</f>
        <v>Dezember</v>
      </c>
      <c r="ES12" s="497"/>
      <c r="ET12" s="497"/>
      <c r="EU12" s="497"/>
      <c r="EV12" s="497"/>
      <c r="EW12" s="497"/>
      <c r="EX12" s="498">
        <f>'1. Schritt ---&gt;&gt;&gt; Grundangaben'!$D$5</f>
        <v>2011</v>
      </c>
      <c r="EY12" s="498"/>
      <c r="EZ12" s="504" t="s">
        <v>102</v>
      </c>
      <c r="FA12" s="504"/>
      <c r="FB12" s="504"/>
      <c r="FC12" s="504"/>
      <c r="FD12" s="504"/>
      <c r="FE12" s="504"/>
      <c r="FF12" s="504"/>
      <c r="FG12" s="501"/>
      <c r="FH12" s="494">
        <f>IF(FG12="","",ER12)</f>
      </c>
      <c r="FI12" s="495"/>
      <c r="FJ12" s="495"/>
      <c r="FK12" s="321" t="s">
        <v>116</v>
      </c>
      <c r="FL12" s="18"/>
      <c r="FM12" s="496" t="str">
        <f>'1. Schritt ---&gt;&gt;&gt; Grundangaben'!$D$6</f>
        <v>Dezember</v>
      </c>
      <c r="FN12" s="497"/>
      <c r="FO12" s="497"/>
      <c r="FP12" s="497"/>
      <c r="FQ12" s="497"/>
      <c r="FR12" s="497"/>
      <c r="FS12" s="498">
        <f>'1. Schritt ---&gt;&gt;&gt; Grundangaben'!$D$5</f>
        <v>2011</v>
      </c>
      <c r="FT12" s="498"/>
      <c r="FU12" s="504" t="s">
        <v>102</v>
      </c>
      <c r="FV12" s="504"/>
      <c r="FW12" s="504"/>
      <c r="FX12" s="504"/>
      <c r="FY12" s="504"/>
      <c r="FZ12" s="504"/>
      <c r="GA12" s="504"/>
      <c r="GB12" s="501"/>
      <c r="GC12" s="494">
        <f>IF(GB12="","",FM12)</f>
      </c>
      <c r="GD12" s="495"/>
      <c r="GE12" s="495"/>
      <c r="GF12" s="321" t="s">
        <v>116</v>
      </c>
      <c r="GG12" s="18"/>
      <c r="GH12" s="496" t="str">
        <f>'1. Schritt ---&gt;&gt;&gt; Grundangaben'!$D$6</f>
        <v>Dezember</v>
      </c>
      <c r="GI12" s="497"/>
      <c r="GJ12" s="497"/>
      <c r="GK12" s="497"/>
      <c r="GL12" s="497"/>
      <c r="GM12" s="497"/>
      <c r="GN12" s="498">
        <f>'1. Schritt ---&gt;&gt;&gt; Grundangaben'!$D$5</f>
        <v>2011</v>
      </c>
      <c r="GO12" s="498"/>
      <c r="GP12" s="504" t="s">
        <v>102</v>
      </c>
      <c r="GQ12" s="504"/>
      <c r="GR12" s="504"/>
      <c r="GS12" s="504"/>
      <c r="GT12" s="504"/>
      <c r="GU12" s="504"/>
      <c r="GV12" s="504"/>
      <c r="GW12" s="501"/>
      <c r="GX12" s="494">
        <f>IF(GW12="","",GH12)</f>
      </c>
      <c r="GY12" s="495"/>
      <c r="GZ12" s="495"/>
      <c r="HA12" s="321" t="s">
        <v>116</v>
      </c>
      <c r="HB12" s="18"/>
      <c r="HC12" s="496" t="str">
        <f>'1. Schritt ---&gt;&gt;&gt; Grundangaben'!$D$6</f>
        <v>Dezember</v>
      </c>
      <c r="HD12" s="497"/>
      <c r="HE12" s="497"/>
      <c r="HF12" s="497"/>
      <c r="HG12" s="497"/>
      <c r="HH12" s="497"/>
      <c r="HI12" s="498">
        <f>'1. Schritt ---&gt;&gt;&gt; Grundangaben'!$D$5</f>
        <v>2011</v>
      </c>
      <c r="HJ12" s="498"/>
      <c r="HK12" s="504" t="s">
        <v>102</v>
      </c>
      <c r="HL12" s="504"/>
      <c r="HM12" s="504"/>
      <c r="HN12" s="504"/>
      <c r="HO12" s="504"/>
      <c r="HP12" s="504"/>
      <c r="HQ12" s="504"/>
      <c r="HR12" s="501"/>
      <c r="HS12" s="494">
        <f>IF(HR12="","",HC12)</f>
      </c>
      <c r="HT12" s="495"/>
      <c r="HU12" s="495"/>
      <c r="HV12" s="321" t="s">
        <v>116</v>
      </c>
      <c r="HW12" s="18"/>
      <c r="HX12" s="496" t="str">
        <f>'1. Schritt ---&gt;&gt;&gt; Grundangaben'!$D$6</f>
        <v>Dezember</v>
      </c>
      <c r="HY12" s="497"/>
      <c r="HZ12" s="497"/>
      <c r="IA12" s="497"/>
      <c r="IB12" s="497"/>
      <c r="IC12" s="497"/>
      <c r="ID12" s="498">
        <f>'1. Schritt ---&gt;&gt;&gt; Grundangaben'!$D$5</f>
        <v>2011</v>
      </c>
      <c r="IE12" s="498"/>
      <c r="IF12" s="504" t="s">
        <v>102</v>
      </c>
      <c r="IG12" s="504"/>
      <c r="IH12" s="504"/>
      <c r="II12" s="504"/>
      <c r="IJ12" s="504"/>
      <c r="IK12" s="504"/>
      <c r="IL12" s="504"/>
      <c r="IM12" s="501"/>
      <c r="IN12" s="494">
        <f>IF(IM12="","",HX12)</f>
      </c>
      <c r="IO12" s="495"/>
      <c r="IP12" s="495"/>
      <c r="IQ12" s="321" t="s">
        <v>116</v>
      </c>
      <c r="IR12" s="18"/>
    </row>
    <row r="13" spans="1:252" ht="10.5" customHeight="1" thickBot="1">
      <c r="A13" s="496"/>
      <c r="B13" s="497"/>
      <c r="C13" s="497"/>
      <c r="D13" s="497"/>
      <c r="E13" s="497"/>
      <c r="F13" s="497"/>
      <c r="G13" s="498"/>
      <c r="H13" s="498"/>
      <c r="I13" s="504"/>
      <c r="J13" s="504"/>
      <c r="K13" s="504"/>
      <c r="L13" s="504"/>
      <c r="M13" s="504"/>
      <c r="N13" s="504"/>
      <c r="O13" s="504"/>
      <c r="P13" s="502"/>
      <c r="Q13" s="494"/>
      <c r="R13" s="495"/>
      <c r="S13" s="495"/>
      <c r="T13" s="322" t="s">
        <v>112</v>
      </c>
      <c r="U13" s="18"/>
      <c r="V13" s="496"/>
      <c r="W13" s="497"/>
      <c r="X13" s="497"/>
      <c r="Y13" s="497"/>
      <c r="Z13" s="497"/>
      <c r="AA13" s="497"/>
      <c r="AB13" s="498"/>
      <c r="AC13" s="498"/>
      <c r="AD13" s="504"/>
      <c r="AE13" s="504"/>
      <c r="AF13" s="504"/>
      <c r="AG13" s="504"/>
      <c r="AH13" s="504"/>
      <c r="AI13" s="504"/>
      <c r="AJ13" s="504"/>
      <c r="AK13" s="502"/>
      <c r="AL13" s="494"/>
      <c r="AM13" s="495"/>
      <c r="AN13" s="495"/>
      <c r="AO13" s="322" t="s">
        <v>112</v>
      </c>
      <c r="AP13" s="18"/>
      <c r="AQ13" s="496"/>
      <c r="AR13" s="497"/>
      <c r="AS13" s="497"/>
      <c r="AT13" s="497"/>
      <c r="AU13" s="497"/>
      <c r="AV13" s="497"/>
      <c r="AW13" s="498"/>
      <c r="AX13" s="498"/>
      <c r="AY13" s="504"/>
      <c r="AZ13" s="504"/>
      <c r="BA13" s="504"/>
      <c r="BB13" s="504"/>
      <c r="BC13" s="504"/>
      <c r="BD13" s="504"/>
      <c r="BE13" s="504"/>
      <c r="BF13" s="502"/>
      <c r="BG13" s="494"/>
      <c r="BH13" s="495"/>
      <c r="BI13" s="495"/>
      <c r="BJ13" s="322" t="s">
        <v>112</v>
      </c>
      <c r="BK13" s="18"/>
      <c r="BL13" s="496"/>
      <c r="BM13" s="497"/>
      <c r="BN13" s="497"/>
      <c r="BO13" s="497"/>
      <c r="BP13" s="497"/>
      <c r="BQ13" s="497"/>
      <c r="BR13" s="498"/>
      <c r="BS13" s="498"/>
      <c r="BT13" s="504"/>
      <c r="BU13" s="504"/>
      <c r="BV13" s="504"/>
      <c r="BW13" s="504"/>
      <c r="BX13" s="504"/>
      <c r="BY13" s="504"/>
      <c r="BZ13" s="504"/>
      <c r="CA13" s="502"/>
      <c r="CB13" s="494"/>
      <c r="CC13" s="495"/>
      <c r="CD13" s="495"/>
      <c r="CE13" s="322" t="s">
        <v>112</v>
      </c>
      <c r="CF13" s="18"/>
      <c r="CG13" s="496"/>
      <c r="CH13" s="497"/>
      <c r="CI13" s="497"/>
      <c r="CJ13" s="497"/>
      <c r="CK13" s="497"/>
      <c r="CL13" s="497"/>
      <c r="CM13" s="498"/>
      <c r="CN13" s="498"/>
      <c r="CO13" s="504"/>
      <c r="CP13" s="504"/>
      <c r="CQ13" s="504"/>
      <c r="CR13" s="504"/>
      <c r="CS13" s="504"/>
      <c r="CT13" s="504"/>
      <c r="CU13" s="504"/>
      <c r="CV13" s="502"/>
      <c r="CW13" s="494"/>
      <c r="CX13" s="495"/>
      <c r="CY13" s="495"/>
      <c r="CZ13" s="322" t="s">
        <v>112</v>
      </c>
      <c r="DA13" s="18"/>
      <c r="DB13" s="496"/>
      <c r="DC13" s="497"/>
      <c r="DD13" s="497"/>
      <c r="DE13" s="497"/>
      <c r="DF13" s="497"/>
      <c r="DG13" s="497"/>
      <c r="DH13" s="498"/>
      <c r="DI13" s="498"/>
      <c r="DJ13" s="504"/>
      <c r="DK13" s="504"/>
      <c r="DL13" s="504"/>
      <c r="DM13" s="504"/>
      <c r="DN13" s="504"/>
      <c r="DO13" s="504"/>
      <c r="DP13" s="504"/>
      <c r="DQ13" s="502"/>
      <c r="DR13" s="494"/>
      <c r="DS13" s="495"/>
      <c r="DT13" s="495"/>
      <c r="DU13" s="322" t="s">
        <v>112</v>
      </c>
      <c r="DV13" s="18"/>
      <c r="DW13" s="496"/>
      <c r="DX13" s="497"/>
      <c r="DY13" s="497"/>
      <c r="DZ13" s="497"/>
      <c r="EA13" s="497"/>
      <c r="EB13" s="497"/>
      <c r="EC13" s="498"/>
      <c r="ED13" s="498"/>
      <c r="EE13" s="504"/>
      <c r="EF13" s="504"/>
      <c r="EG13" s="504"/>
      <c r="EH13" s="504"/>
      <c r="EI13" s="504"/>
      <c r="EJ13" s="504"/>
      <c r="EK13" s="504"/>
      <c r="EL13" s="502"/>
      <c r="EM13" s="494"/>
      <c r="EN13" s="495"/>
      <c r="EO13" s="495"/>
      <c r="EP13" s="322" t="s">
        <v>112</v>
      </c>
      <c r="EQ13" s="18"/>
      <c r="ER13" s="496"/>
      <c r="ES13" s="497"/>
      <c r="ET13" s="497"/>
      <c r="EU13" s="497"/>
      <c r="EV13" s="497"/>
      <c r="EW13" s="497"/>
      <c r="EX13" s="498"/>
      <c r="EY13" s="498"/>
      <c r="EZ13" s="504"/>
      <c r="FA13" s="504"/>
      <c r="FB13" s="504"/>
      <c r="FC13" s="504"/>
      <c r="FD13" s="504"/>
      <c r="FE13" s="504"/>
      <c r="FF13" s="504"/>
      <c r="FG13" s="502"/>
      <c r="FH13" s="494"/>
      <c r="FI13" s="495"/>
      <c r="FJ13" s="495"/>
      <c r="FK13" s="322" t="s">
        <v>112</v>
      </c>
      <c r="FL13" s="18"/>
      <c r="FM13" s="496"/>
      <c r="FN13" s="497"/>
      <c r="FO13" s="497"/>
      <c r="FP13" s="497"/>
      <c r="FQ13" s="497"/>
      <c r="FR13" s="497"/>
      <c r="FS13" s="498"/>
      <c r="FT13" s="498"/>
      <c r="FU13" s="504"/>
      <c r="FV13" s="504"/>
      <c r="FW13" s="504"/>
      <c r="FX13" s="504"/>
      <c r="FY13" s="504"/>
      <c r="FZ13" s="504"/>
      <c r="GA13" s="504"/>
      <c r="GB13" s="502"/>
      <c r="GC13" s="494"/>
      <c r="GD13" s="495"/>
      <c r="GE13" s="495"/>
      <c r="GF13" s="322" t="s">
        <v>112</v>
      </c>
      <c r="GG13" s="18"/>
      <c r="GH13" s="496"/>
      <c r="GI13" s="497"/>
      <c r="GJ13" s="497"/>
      <c r="GK13" s="497"/>
      <c r="GL13" s="497"/>
      <c r="GM13" s="497"/>
      <c r="GN13" s="498"/>
      <c r="GO13" s="498"/>
      <c r="GP13" s="504"/>
      <c r="GQ13" s="504"/>
      <c r="GR13" s="504"/>
      <c r="GS13" s="504"/>
      <c r="GT13" s="504"/>
      <c r="GU13" s="504"/>
      <c r="GV13" s="504"/>
      <c r="GW13" s="502"/>
      <c r="GX13" s="494"/>
      <c r="GY13" s="495"/>
      <c r="GZ13" s="495"/>
      <c r="HA13" s="322" t="s">
        <v>112</v>
      </c>
      <c r="HB13" s="18"/>
      <c r="HC13" s="496"/>
      <c r="HD13" s="497"/>
      <c r="HE13" s="497"/>
      <c r="HF13" s="497"/>
      <c r="HG13" s="497"/>
      <c r="HH13" s="497"/>
      <c r="HI13" s="498"/>
      <c r="HJ13" s="498"/>
      <c r="HK13" s="504"/>
      <c r="HL13" s="504"/>
      <c r="HM13" s="504"/>
      <c r="HN13" s="504"/>
      <c r="HO13" s="504"/>
      <c r="HP13" s="504"/>
      <c r="HQ13" s="504"/>
      <c r="HR13" s="502"/>
      <c r="HS13" s="494"/>
      <c r="HT13" s="495"/>
      <c r="HU13" s="495"/>
      <c r="HV13" s="322" t="s">
        <v>112</v>
      </c>
      <c r="HW13" s="18"/>
      <c r="HX13" s="496"/>
      <c r="HY13" s="497"/>
      <c r="HZ13" s="497"/>
      <c r="IA13" s="497"/>
      <c r="IB13" s="497"/>
      <c r="IC13" s="497"/>
      <c r="ID13" s="498"/>
      <c r="IE13" s="498"/>
      <c r="IF13" s="504"/>
      <c r="IG13" s="504"/>
      <c r="IH13" s="504"/>
      <c r="II13" s="504"/>
      <c r="IJ13" s="504"/>
      <c r="IK13" s="504"/>
      <c r="IL13" s="504"/>
      <c r="IM13" s="502"/>
      <c r="IN13" s="494"/>
      <c r="IO13" s="495"/>
      <c r="IP13" s="495"/>
      <c r="IQ13" s="322" t="s">
        <v>112</v>
      </c>
      <c r="IR13" s="18"/>
    </row>
    <row r="14" spans="1:252" ht="14.25" customHeight="1">
      <c r="A14" s="125"/>
      <c r="B14" s="124"/>
      <c r="C14" s="124"/>
      <c r="D14" s="124"/>
      <c r="E14" s="124"/>
      <c r="F14" s="123"/>
      <c r="G14" s="123"/>
      <c r="H14" s="123"/>
      <c r="I14" s="514">
        <f>IF(P12="","",IF(P12-P10&lt;0,"Fehler! Austritt vor Eintritt!",""))</f>
      </c>
      <c r="J14" s="514"/>
      <c r="K14" s="514"/>
      <c r="L14" s="514"/>
      <c r="M14" s="514"/>
      <c r="N14" s="514"/>
      <c r="O14" s="514"/>
      <c r="P14" s="103"/>
      <c r="Q14" s="103"/>
      <c r="R14" s="103"/>
      <c r="S14" s="104"/>
      <c r="T14" s="105"/>
      <c r="U14" s="18"/>
      <c r="V14" s="125"/>
      <c r="W14" s="124"/>
      <c r="X14" s="124"/>
      <c r="Y14" s="124"/>
      <c r="Z14" s="124"/>
      <c r="AA14" s="123"/>
      <c r="AB14" s="123"/>
      <c r="AC14" s="123"/>
      <c r="AD14" s="514">
        <f>IF(AK12="","",IF(AK12-AK10&lt;0,"Fehler! Austritt vor Eintritt!",""))</f>
      </c>
      <c r="AE14" s="514"/>
      <c r="AF14" s="514"/>
      <c r="AG14" s="514"/>
      <c r="AH14" s="514"/>
      <c r="AI14" s="514"/>
      <c r="AJ14" s="514"/>
      <c r="AK14" s="103"/>
      <c r="AL14" s="103"/>
      <c r="AM14" s="103"/>
      <c r="AN14" s="104"/>
      <c r="AO14" s="105"/>
      <c r="AP14" s="18"/>
      <c r="AQ14" s="125"/>
      <c r="AR14" s="124"/>
      <c r="AS14" s="124"/>
      <c r="AT14" s="124"/>
      <c r="AU14" s="124"/>
      <c r="AV14" s="123"/>
      <c r="AW14" s="123"/>
      <c r="AX14" s="123"/>
      <c r="AY14" s="514">
        <f>IF(BF12="","",IF(BF12-BF10&lt;0,"Fehler! Austritt vor Eintritt!",""))</f>
      </c>
      <c r="AZ14" s="514"/>
      <c r="BA14" s="514"/>
      <c r="BB14" s="514"/>
      <c r="BC14" s="514"/>
      <c r="BD14" s="514"/>
      <c r="BE14" s="514"/>
      <c r="BF14" s="103"/>
      <c r="BG14" s="103"/>
      <c r="BH14" s="103"/>
      <c r="BI14" s="104"/>
      <c r="BJ14" s="105"/>
      <c r="BK14" s="18"/>
      <c r="BL14" s="125"/>
      <c r="BM14" s="124"/>
      <c r="BN14" s="124"/>
      <c r="BO14" s="124"/>
      <c r="BP14" s="124"/>
      <c r="BQ14" s="123"/>
      <c r="BR14" s="123"/>
      <c r="BS14" s="123"/>
      <c r="BT14" s="514">
        <f>IF(CA12="","",IF(CA12-CA10&lt;0,"Fehler! Austritt vor Eintritt!",""))</f>
      </c>
      <c r="BU14" s="514"/>
      <c r="BV14" s="514"/>
      <c r="BW14" s="514"/>
      <c r="BX14" s="514"/>
      <c r="BY14" s="514"/>
      <c r="BZ14" s="514"/>
      <c r="CA14" s="103"/>
      <c r="CB14" s="103"/>
      <c r="CC14" s="103"/>
      <c r="CD14" s="104"/>
      <c r="CE14" s="105"/>
      <c r="CF14" s="18"/>
      <c r="CG14" s="125"/>
      <c r="CH14" s="124"/>
      <c r="CI14" s="124"/>
      <c r="CJ14" s="124"/>
      <c r="CK14" s="124"/>
      <c r="CL14" s="123"/>
      <c r="CM14" s="123"/>
      <c r="CN14" s="123"/>
      <c r="CO14" s="514">
        <f>IF(CV12="","",IF(CV12-CV10&lt;0,"Fehler! Austritt vor Eintritt!",""))</f>
      </c>
      <c r="CP14" s="514"/>
      <c r="CQ14" s="514"/>
      <c r="CR14" s="514"/>
      <c r="CS14" s="514"/>
      <c r="CT14" s="514"/>
      <c r="CU14" s="514"/>
      <c r="CV14" s="103"/>
      <c r="CW14" s="103"/>
      <c r="CX14" s="103"/>
      <c r="CY14" s="104"/>
      <c r="CZ14" s="105"/>
      <c r="DA14" s="18"/>
      <c r="DB14" s="125"/>
      <c r="DC14" s="124"/>
      <c r="DD14" s="124"/>
      <c r="DE14" s="124"/>
      <c r="DF14" s="124"/>
      <c r="DG14" s="123"/>
      <c r="DH14" s="123"/>
      <c r="DI14" s="123"/>
      <c r="DJ14" s="514">
        <f>IF(DQ12="","",IF(DQ12-DQ10&lt;0,"Fehler! Austritt vor Eintritt!",""))</f>
      </c>
      <c r="DK14" s="514"/>
      <c r="DL14" s="514"/>
      <c r="DM14" s="514"/>
      <c r="DN14" s="514"/>
      <c r="DO14" s="514"/>
      <c r="DP14" s="514"/>
      <c r="DQ14" s="103"/>
      <c r="DR14" s="103"/>
      <c r="DS14" s="103"/>
      <c r="DT14" s="104"/>
      <c r="DU14" s="105"/>
      <c r="DV14" s="18"/>
      <c r="DW14" s="125"/>
      <c r="DX14" s="124"/>
      <c r="DY14" s="124"/>
      <c r="DZ14" s="124"/>
      <c r="EA14" s="124"/>
      <c r="EB14" s="123"/>
      <c r="EC14" s="123"/>
      <c r="ED14" s="123"/>
      <c r="EE14" s="514">
        <f>IF(EL12="","",IF(EL12-EL10&lt;0,"Fehler! Austritt vor Eintritt!",""))</f>
      </c>
      <c r="EF14" s="514"/>
      <c r="EG14" s="514"/>
      <c r="EH14" s="514"/>
      <c r="EI14" s="514"/>
      <c r="EJ14" s="514"/>
      <c r="EK14" s="514"/>
      <c r="EL14" s="103"/>
      <c r="EM14" s="103"/>
      <c r="EN14" s="103"/>
      <c r="EO14" s="104"/>
      <c r="EP14" s="105"/>
      <c r="EQ14" s="18"/>
      <c r="ER14" s="125"/>
      <c r="ES14" s="124"/>
      <c r="ET14" s="124"/>
      <c r="EU14" s="124"/>
      <c r="EV14" s="124"/>
      <c r="EW14" s="123"/>
      <c r="EX14" s="123"/>
      <c r="EY14" s="123"/>
      <c r="EZ14" s="514">
        <f>IF(FG12="","",IF(FG12-FG10&lt;0,"Fehler! Austritt vor Eintritt!",""))</f>
      </c>
      <c r="FA14" s="514"/>
      <c r="FB14" s="514"/>
      <c r="FC14" s="514"/>
      <c r="FD14" s="514"/>
      <c r="FE14" s="514"/>
      <c r="FF14" s="514"/>
      <c r="FG14" s="103"/>
      <c r="FH14" s="103"/>
      <c r="FI14" s="103"/>
      <c r="FJ14" s="104"/>
      <c r="FK14" s="105"/>
      <c r="FL14" s="18"/>
      <c r="FM14" s="125"/>
      <c r="FN14" s="124"/>
      <c r="FO14" s="124"/>
      <c r="FP14" s="124"/>
      <c r="FQ14" s="124"/>
      <c r="FR14" s="123"/>
      <c r="FS14" s="123"/>
      <c r="FT14" s="123"/>
      <c r="FU14" s="514">
        <f>IF(GB12="","",IF(GB12-GB10&lt;0,"Fehler! Austritt vor Eintritt!",""))</f>
      </c>
      <c r="FV14" s="514"/>
      <c r="FW14" s="514"/>
      <c r="FX14" s="514"/>
      <c r="FY14" s="514"/>
      <c r="FZ14" s="514"/>
      <c r="GA14" s="514"/>
      <c r="GB14" s="103"/>
      <c r="GC14" s="103"/>
      <c r="GD14" s="103"/>
      <c r="GE14" s="104"/>
      <c r="GF14" s="105"/>
      <c r="GG14" s="18"/>
      <c r="GH14" s="125"/>
      <c r="GI14" s="124"/>
      <c r="GJ14" s="124"/>
      <c r="GK14" s="124"/>
      <c r="GL14" s="124"/>
      <c r="GM14" s="123"/>
      <c r="GN14" s="123"/>
      <c r="GO14" s="123"/>
      <c r="GP14" s="514">
        <f>IF(GW12="","",IF(GW12-GW10&lt;0,"Fehler! Austritt vor Eintritt!",""))</f>
      </c>
      <c r="GQ14" s="514"/>
      <c r="GR14" s="514"/>
      <c r="GS14" s="514"/>
      <c r="GT14" s="514"/>
      <c r="GU14" s="514"/>
      <c r="GV14" s="514"/>
      <c r="GW14" s="103"/>
      <c r="GX14" s="103"/>
      <c r="GY14" s="103"/>
      <c r="GZ14" s="104"/>
      <c r="HA14" s="105"/>
      <c r="HB14" s="18"/>
      <c r="HC14" s="125"/>
      <c r="HD14" s="124"/>
      <c r="HE14" s="124"/>
      <c r="HF14" s="124"/>
      <c r="HG14" s="124"/>
      <c r="HH14" s="123"/>
      <c r="HI14" s="123"/>
      <c r="HJ14" s="123"/>
      <c r="HK14" s="514">
        <f>IF(HR12="","",IF(HR12-HR10&lt;0,"Fehler! Austritt vor Eintritt!",""))</f>
      </c>
      <c r="HL14" s="514"/>
      <c r="HM14" s="514"/>
      <c r="HN14" s="514"/>
      <c r="HO14" s="514"/>
      <c r="HP14" s="514"/>
      <c r="HQ14" s="514"/>
      <c r="HR14" s="103"/>
      <c r="HS14" s="103"/>
      <c r="HT14" s="103"/>
      <c r="HU14" s="104"/>
      <c r="HV14" s="105"/>
      <c r="HW14" s="18"/>
      <c r="HX14" s="125"/>
      <c r="HY14" s="124"/>
      <c r="HZ14" s="124"/>
      <c r="IA14" s="124"/>
      <c r="IB14" s="124"/>
      <c r="IC14" s="123"/>
      <c r="ID14" s="123"/>
      <c r="IE14" s="123"/>
      <c r="IF14" s="514">
        <f>IF(IM12="","",IF(IM12-IM10&lt;0,"Fehler! Austritt vor Eintritt!",""))</f>
      </c>
      <c r="IG14" s="514"/>
      <c r="IH14" s="514"/>
      <c r="II14" s="514"/>
      <c r="IJ14" s="514"/>
      <c r="IK14" s="514"/>
      <c r="IL14" s="514"/>
      <c r="IM14" s="103"/>
      <c r="IN14" s="103"/>
      <c r="IO14" s="103"/>
      <c r="IP14" s="104"/>
      <c r="IQ14" s="105"/>
      <c r="IR14" s="18"/>
    </row>
    <row r="15" spans="1:252" ht="12.75" customHeight="1" thickBot="1">
      <c r="A15" s="499" t="str">
        <f>'1. Schritt ---&gt;&gt;&gt; Grundangaben'!O25</f>
        <v>tarifl. AZ</v>
      </c>
      <c r="B15" s="500"/>
      <c r="C15" s="500"/>
      <c r="D15" s="500"/>
      <c r="E15" s="126"/>
      <c r="F15" s="515" t="s">
        <v>20</v>
      </c>
      <c r="G15" s="516"/>
      <c r="H15" s="90" t="s">
        <v>51</v>
      </c>
      <c r="I15" s="517" t="str">
        <f>IF(OR($A$12="dezember",$A$12="Januar",$A$12="November",$A$12="März",$A$12="Februar"),"01.Dez. bis 31. März = Schlechtwetterzeit &gt;&gt;&gt; Baustellennummern unbedingt angeben!","")</f>
        <v>01.Dez. bis 31. März = Schlechtwetterzeit &gt;&gt;&gt; Baustellennummern unbedingt angeben!</v>
      </c>
      <c r="J15" s="517"/>
      <c r="K15" s="517"/>
      <c r="L15" s="517"/>
      <c r="M15" s="517"/>
      <c r="N15" s="517"/>
      <c r="O15" s="517"/>
      <c r="P15" s="517"/>
      <c r="Q15" s="517"/>
      <c r="R15" s="517"/>
      <c r="S15" s="517"/>
      <c r="T15" s="518"/>
      <c r="U15" s="18"/>
      <c r="V15" s="499" t="str">
        <f>'1. Schritt ---&gt;&gt;&gt; Grundangaben'!O26</f>
        <v>tarifl. AZ</v>
      </c>
      <c r="W15" s="500"/>
      <c r="X15" s="500"/>
      <c r="Y15" s="500"/>
      <c r="Z15" s="126"/>
      <c r="AA15" s="515" t="s">
        <v>20</v>
      </c>
      <c r="AB15" s="516"/>
      <c r="AC15" s="90" t="s">
        <v>51</v>
      </c>
      <c r="AD15" s="517" t="str">
        <f>IF(OR($A$12="dezember",$A$12="Januar",$A$12="November",$A$12="März",$A$12="Februar"),"01.Dez. bis 31. März = Schlechtwetterzeit &gt;&gt;&gt; Baustellennummern unbedingt angeben!","")</f>
        <v>01.Dez. bis 31. März = Schlechtwetterzeit &gt;&gt;&gt; Baustellennummern unbedingt angeben!</v>
      </c>
      <c r="AE15" s="517"/>
      <c r="AF15" s="517"/>
      <c r="AG15" s="517"/>
      <c r="AH15" s="517"/>
      <c r="AI15" s="517"/>
      <c r="AJ15" s="517"/>
      <c r="AK15" s="517"/>
      <c r="AL15" s="517"/>
      <c r="AM15" s="517"/>
      <c r="AN15" s="517"/>
      <c r="AO15" s="518"/>
      <c r="AP15" s="18"/>
      <c r="AQ15" s="499" t="str">
        <f>'1. Schritt ---&gt;&gt;&gt; Grundangaben'!O27</f>
        <v>tarifl. AZ</v>
      </c>
      <c r="AR15" s="500"/>
      <c r="AS15" s="500"/>
      <c r="AT15" s="500"/>
      <c r="AU15" s="126"/>
      <c r="AV15" s="515" t="s">
        <v>20</v>
      </c>
      <c r="AW15" s="516"/>
      <c r="AX15" s="90" t="s">
        <v>51</v>
      </c>
      <c r="AY15" s="517" t="str">
        <f>IF(OR($A$12="dezember",$A$12="Januar",$A$12="November",$A$12="März",$A$12="Februar"),"01.Dez. bis 31. März = Schlechtwetterzeit &gt;&gt;&gt; Baustellennummern unbedingt angeben!","")</f>
        <v>01.Dez. bis 31. März = Schlechtwetterzeit &gt;&gt;&gt; Baustellennummern unbedingt angeben!</v>
      </c>
      <c r="AZ15" s="517"/>
      <c r="BA15" s="517"/>
      <c r="BB15" s="517"/>
      <c r="BC15" s="517"/>
      <c r="BD15" s="517"/>
      <c r="BE15" s="517"/>
      <c r="BF15" s="517"/>
      <c r="BG15" s="517"/>
      <c r="BH15" s="517"/>
      <c r="BI15" s="517"/>
      <c r="BJ15" s="518"/>
      <c r="BK15" s="18"/>
      <c r="BL15" s="499" t="str">
        <f>'1. Schritt ---&gt;&gt;&gt; Grundangaben'!O28</f>
        <v>tarifl. AZ</v>
      </c>
      <c r="BM15" s="500"/>
      <c r="BN15" s="500"/>
      <c r="BO15" s="500"/>
      <c r="BP15" s="126"/>
      <c r="BQ15" s="515" t="s">
        <v>20</v>
      </c>
      <c r="BR15" s="516"/>
      <c r="BS15" s="90" t="s">
        <v>51</v>
      </c>
      <c r="BT15" s="517" t="str">
        <f>IF(OR($A$12="dezember",$A$12="Januar",$A$12="November",$A$12="März",$A$12="Februar"),"01.Dez. bis 31. März = Schlechtwetterzeit &gt;&gt;&gt; Baustellennummern unbedingt angeben!","")</f>
        <v>01.Dez. bis 31. März = Schlechtwetterzeit &gt;&gt;&gt; Baustellennummern unbedingt angeben!</v>
      </c>
      <c r="BU15" s="517"/>
      <c r="BV15" s="517"/>
      <c r="BW15" s="517"/>
      <c r="BX15" s="517"/>
      <c r="BY15" s="517"/>
      <c r="BZ15" s="517"/>
      <c r="CA15" s="517"/>
      <c r="CB15" s="517"/>
      <c r="CC15" s="517"/>
      <c r="CD15" s="517"/>
      <c r="CE15" s="518"/>
      <c r="CF15" s="18"/>
      <c r="CG15" s="499" t="str">
        <f>'1. Schritt ---&gt;&gt;&gt; Grundangaben'!O29</f>
        <v>tarifl. AZ</v>
      </c>
      <c r="CH15" s="500"/>
      <c r="CI15" s="500"/>
      <c r="CJ15" s="500"/>
      <c r="CK15" s="126"/>
      <c r="CL15" s="515" t="s">
        <v>20</v>
      </c>
      <c r="CM15" s="516"/>
      <c r="CN15" s="90" t="s">
        <v>51</v>
      </c>
      <c r="CO15" s="517" t="str">
        <f>IF(OR($A$12="dezember",$A$12="Januar",$A$12="November",$A$12="März",$A$12="Februar"),"01.Dez. bis 31. März = Schlechtwetterzeit &gt;&gt;&gt; Baustellennummern unbedingt angeben!","")</f>
        <v>01.Dez. bis 31. März = Schlechtwetterzeit &gt;&gt;&gt; Baustellennummern unbedingt angeben!</v>
      </c>
      <c r="CP15" s="517"/>
      <c r="CQ15" s="517"/>
      <c r="CR15" s="517"/>
      <c r="CS15" s="517"/>
      <c r="CT15" s="517"/>
      <c r="CU15" s="517"/>
      <c r="CV15" s="517"/>
      <c r="CW15" s="517"/>
      <c r="CX15" s="517"/>
      <c r="CY15" s="517"/>
      <c r="CZ15" s="518"/>
      <c r="DA15" s="18"/>
      <c r="DB15" s="499" t="str">
        <f>'1. Schritt ---&gt;&gt;&gt; Grundangaben'!O30</f>
        <v>tarifl. AZ</v>
      </c>
      <c r="DC15" s="500"/>
      <c r="DD15" s="500"/>
      <c r="DE15" s="500"/>
      <c r="DF15" s="126"/>
      <c r="DG15" s="515" t="s">
        <v>20</v>
      </c>
      <c r="DH15" s="516"/>
      <c r="DI15" s="90" t="s">
        <v>51</v>
      </c>
      <c r="DJ15" s="517" t="str">
        <f>IF(OR($A$12="dezember",$A$12="Januar",$A$12="November",$A$12="März",$A$12="Februar"),"01.Dez. bis 31. März = Schlechtwetterzeit &gt;&gt;&gt; Baustellennummern unbedingt angeben!","")</f>
        <v>01.Dez. bis 31. März = Schlechtwetterzeit &gt;&gt;&gt; Baustellennummern unbedingt angeben!</v>
      </c>
      <c r="DK15" s="517"/>
      <c r="DL15" s="517"/>
      <c r="DM15" s="517"/>
      <c r="DN15" s="517"/>
      <c r="DO15" s="517"/>
      <c r="DP15" s="517"/>
      <c r="DQ15" s="517"/>
      <c r="DR15" s="517"/>
      <c r="DS15" s="517"/>
      <c r="DT15" s="517"/>
      <c r="DU15" s="518"/>
      <c r="DV15" s="18"/>
      <c r="DW15" s="499" t="str">
        <f>'1. Schritt ---&gt;&gt;&gt; Grundangaben'!O31</f>
        <v>tarifl. AZ</v>
      </c>
      <c r="DX15" s="500"/>
      <c r="DY15" s="500"/>
      <c r="DZ15" s="500"/>
      <c r="EA15" s="126"/>
      <c r="EB15" s="515" t="s">
        <v>20</v>
      </c>
      <c r="EC15" s="516"/>
      <c r="ED15" s="90" t="s">
        <v>51</v>
      </c>
      <c r="EE15" s="517" t="str">
        <f>IF(OR($A$12="dezember",$A$12="Januar",$A$12="November",$A$12="März",$A$12="Februar"),"01.Dez. bis 31. März = Schlechtwetterzeit &gt;&gt;&gt; Baustellennummern unbedingt angeben!","")</f>
        <v>01.Dez. bis 31. März = Schlechtwetterzeit &gt;&gt;&gt; Baustellennummern unbedingt angeben!</v>
      </c>
      <c r="EF15" s="517"/>
      <c r="EG15" s="517"/>
      <c r="EH15" s="517"/>
      <c r="EI15" s="517"/>
      <c r="EJ15" s="517"/>
      <c r="EK15" s="517"/>
      <c r="EL15" s="517"/>
      <c r="EM15" s="517"/>
      <c r="EN15" s="517"/>
      <c r="EO15" s="517"/>
      <c r="EP15" s="518"/>
      <c r="EQ15" s="18"/>
      <c r="ER15" s="499" t="str">
        <f>'1. Schritt ---&gt;&gt;&gt; Grundangaben'!O32</f>
        <v>tarifl. AZ</v>
      </c>
      <c r="ES15" s="500"/>
      <c r="ET15" s="500"/>
      <c r="EU15" s="500"/>
      <c r="EV15" s="126"/>
      <c r="EW15" s="515" t="s">
        <v>20</v>
      </c>
      <c r="EX15" s="516"/>
      <c r="EY15" s="90" t="s">
        <v>51</v>
      </c>
      <c r="EZ15" s="517" t="str">
        <f>IF(OR($A$12="dezember",$A$12="Januar",$A$12="November",$A$12="März",$A$12="Februar"),"01.Dez. bis 31. März = Schlechtwetterzeit &gt;&gt;&gt; Baustellennummern unbedingt angeben!","")</f>
        <v>01.Dez. bis 31. März = Schlechtwetterzeit &gt;&gt;&gt; Baustellennummern unbedingt angeben!</v>
      </c>
      <c r="FA15" s="517"/>
      <c r="FB15" s="517"/>
      <c r="FC15" s="517"/>
      <c r="FD15" s="517"/>
      <c r="FE15" s="517"/>
      <c r="FF15" s="517"/>
      <c r="FG15" s="517"/>
      <c r="FH15" s="517"/>
      <c r="FI15" s="517"/>
      <c r="FJ15" s="517"/>
      <c r="FK15" s="518"/>
      <c r="FL15" s="18"/>
      <c r="FM15" s="499" t="str">
        <f>'1. Schritt ---&gt;&gt;&gt; Grundangaben'!O33</f>
        <v>tarifl. AZ</v>
      </c>
      <c r="FN15" s="500"/>
      <c r="FO15" s="500"/>
      <c r="FP15" s="500"/>
      <c r="FQ15" s="126"/>
      <c r="FR15" s="515" t="s">
        <v>20</v>
      </c>
      <c r="FS15" s="516"/>
      <c r="FT15" s="90" t="s">
        <v>51</v>
      </c>
      <c r="FU15" s="517" t="str">
        <f>IF(OR($A$12="dezember",$A$12="Januar",$A$12="November",$A$12="März",$A$12="Februar"),"01.Dez. bis 31. März = Schlechtwetterzeit &gt;&gt;&gt; Baustellennummern unbedingt angeben!","")</f>
        <v>01.Dez. bis 31. März = Schlechtwetterzeit &gt;&gt;&gt; Baustellennummern unbedingt angeben!</v>
      </c>
      <c r="FV15" s="517"/>
      <c r="FW15" s="517"/>
      <c r="FX15" s="517"/>
      <c r="FY15" s="517"/>
      <c r="FZ15" s="517"/>
      <c r="GA15" s="517"/>
      <c r="GB15" s="517"/>
      <c r="GC15" s="517"/>
      <c r="GD15" s="517"/>
      <c r="GE15" s="517"/>
      <c r="GF15" s="518"/>
      <c r="GG15" s="18"/>
      <c r="GH15" s="499" t="str">
        <f>'1. Schritt ---&gt;&gt;&gt; Grundangaben'!O34</f>
        <v>tarifl. AZ</v>
      </c>
      <c r="GI15" s="500"/>
      <c r="GJ15" s="500"/>
      <c r="GK15" s="500"/>
      <c r="GL15" s="126"/>
      <c r="GM15" s="515" t="s">
        <v>20</v>
      </c>
      <c r="GN15" s="516"/>
      <c r="GO15" s="90" t="s">
        <v>51</v>
      </c>
      <c r="GP15" s="517" t="str">
        <f>IF(OR($A$12="dezember",$A$12="Januar",$A$12="November",$A$12="März",$A$12="Februar"),"01.Dez. bis 31. März = Schlechtwetterzeit &gt;&gt;&gt; Baustellennummern unbedingt angeben!","")</f>
        <v>01.Dez. bis 31. März = Schlechtwetterzeit &gt;&gt;&gt; Baustellennummern unbedingt angeben!</v>
      </c>
      <c r="GQ15" s="517"/>
      <c r="GR15" s="517"/>
      <c r="GS15" s="517"/>
      <c r="GT15" s="517"/>
      <c r="GU15" s="517"/>
      <c r="GV15" s="517"/>
      <c r="GW15" s="517"/>
      <c r="GX15" s="517"/>
      <c r="GY15" s="517"/>
      <c r="GZ15" s="517"/>
      <c r="HA15" s="518"/>
      <c r="HB15" s="18"/>
      <c r="HC15" s="499" t="str">
        <f>'1. Schritt ---&gt;&gt;&gt; Grundangaben'!O35</f>
        <v>tarifl. AZ</v>
      </c>
      <c r="HD15" s="500"/>
      <c r="HE15" s="500"/>
      <c r="HF15" s="500"/>
      <c r="HG15" s="126"/>
      <c r="HH15" s="515" t="s">
        <v>20</v>
      </c>
      <c r="HI15" s="516"/>
      <c r="HJ15" s="90" t="s">
        <v>51</v>
      </c>
      <c r="HK15" s="517" t="str">
        <f>IF(OR($A$12="dezember",$A$12="Januar",$A$12="November",$A$12="März",$A$12="Februar"),"01.Dez. bis 31. März = Schlechtwetterzeit &gt;&gt;&gt; Baustellennummern unbedingt angeben!","")</f>
        <v>01.Dez. bis 31. März = Schlechtwetterzeit &gt;&gt;&gt; Baustellennummern unbedingt angeben!</v>
      </c>
      <c r="HL15" s="517"/>
      <c r="HM15" s="517"/>
      <c r="HN15" s="517"/>
      <c r="HO15" s="517"/>
      <c r="HP15" s="517"/>
      <c r="HQ15" s="517"/>
      <c r="HR15" s="517"/>
      <c r="HS15" s="517"/>
      <c r="HT15" s="517"/>
      <c r="HU15" s="517"/>
      <c r="HV15" s="518"/>
      <c r="HW15" s="18"/>
      <c r="HX15" s="499" t="str">
        <f>'1. Schritt ---&gt;&gt;&gt; Grundangaben'!O36</f>
        <v>tarifl. AZ</v>
      </c>
      <c r="HY15" s="500"/>
      <c r="HZ15" s="500"/>
      <c r="IA15" s="500"/>
      <c r="IB15" s="126"/>
      <c r="IC15" s="515" t="s">
        <v>20</v>
      </c>
      <c r="ID15" s="516"/>
      <c r="IE15" s="90" t="s">
        <v>51</v>
      </c>
      <c r="IF15" s="517" t="str">
        <f>IF(OR($A$12="dezember",$A$12="Januar",$A$12="November",$A$12="März",$A$12="Februar"),"01.Dez. bis 31. März = Schlechtwetterzeit &gt;&gt;&gt; Baustellennummern unbedingt angeben!","")</f>
        <v>01.Dez. bis 31. März = Schlechtwetterzeit &gt;&gt;&gt; Baustellennummern unbedingt angeben!</v>
      </c>
      <c r="IG15" s="517"/>
      <c r="IH15" s="517"/>
      <c r="II15" s="517"/>
      <c r="IJ15" s="517"/>
      <c r="IK15" s="517"/>
      <c r="IL15" s="517"/>
      <c r="IM15" s="517"/>
      <c r="IN15" s="517"/>
      <c r="IO15" s="517"/>
      <c r="IP15" s="517"/>
      <c r="IQ15" s="518"/>
      <c r="IR15" s="18"/>
    </row>
    <row r="16" spans="1:252" ht="12.75" customHeight="1">
      <c r="A16" s="519"/>
      <c r="B16" s="520"/>
      <c r="C16" s="520"/>
      <c r="D16" s="520"/>
      <c r="E16" s="520"/>
      <c r="F16" s="515" t="s">
        <v>21</v>
      </c>
      <c r="G16" s="516"/>
      <c r="H16" s="90" t="s">
        <v>52</v>
      </c>
      <c r="I16" s="90"/>
      <c r="J16" s="521" t="str">
        <f>$A$66</f>
        <v>S-KUG</v>
      </c>
      <c r="K16" s="308"/>
      <c r="L16" s="308"/>
      <c r="M16" s="309"/>
      <c r="N16" s="310"/>
      <c r="O16" s="524" t="s">
        <v>106</v>
      </c>
      <c r="P16" s="525"/>
      <c r="Q16" s="525"/>
      <c r="R16" s="526"/>
      <c r="S16" s="7"/>
      <c r="T16" s="8"/>
      <c r="U16" s="18"/>
      <c r="V16" s="519"/>
      <c r="W16" s="520"/>
      <c r="X16" s="520"/>
      <c r="Y16" s="520"/>
      <c r="Z16" s="520"/>
      <c r="AA16" s="515" t="s">
        <v>21</v>
      </c>
      <c r="AB16" s="516"/>
      <c r="AC16" s="90" t="s">
        <v>52</v>
      </c>
      <c r="AD16" s="115"/>
      <c r="AE16" s="521" t="str">
        <f>$A$66</f>
        <v>S-KUG</v>
      </c>
      <c r="AF16" s="308"/>
      <c r="AG16" s="308"/>
      <c r="AH16" s="309"/>
      <c r="AI16" s="310"/>
      <c r="AJ16" s="524" t="s">
        <v>106</v>
      </c>
      <c r="AK16" s="525"/>
      <c r="AL16" s="525"/>
      <c r="AM16" s="526"/>
      <c r="AN16" s="7"/>
      <c r="AO16" s="8"/>
      <c r="AP16" s="18"/>
      <c r="AQ16" s="519"/>
      <c r="AR16" s="520"/>
      <c r="AS16" s="520"/>
      <c r="AT16" s="520"/>
      <c r="AU16" s="520"/>
      <c r="AV16" s="515" t="s">
        <v>21</v>
      </c>
      <c r="AW16" s="516"/>
      <c r="AX16" s="90" t="s">
        <v>52</v>
      </c>
      <c r="AY16" s="115"/>
      <c r="AZ16" s="521" t="str">
        <f>$A$66</f>
        <v>S-KUG</v>
      </c>
      <c r="BA16" s="308"/>
      <c r="BB16" s="308"/>
      <c r="BC16" s="309"/>
      <c r="BD16" s="310"/>
      <c r="BE16" s="524" t="s">
        <v>106</v>
      </c>
      <c r="BF16" s="525"/>
      <c r="BG16" s="525"/>
      <c r="BH16" s="526"/>
      <c r="BI16" s="7"/>
      <c r="BJ16" s="8"/>
      <c r="BK16" s="18"/>
      <c r="BL16" s="519"/>
      <c r="BM16" s="520"/>
      <c r="BN16" s="520"/>
      <c r="BO16" s="520"/>
      <c r="BP16" s="520"/>
      <c r="BQ16" s="515" t="s">
        <v>21</v>
      </c>
      <c r="BR16" s="516"/>
      <c r="BS16" s="90" t="s">
        <v>52</v>
      </c>
      <c r="BT16" s="115"/>
      <c r="BU16" s="521" t="str">
        <f>$A$66</f>
        <v>S-KUG</v>
      </c>
      <c r="BV16" s="308"/>
      <c r="BW16" s="308"/>
      <c r="BX16" s="309"/>
      <c r="BY16" s="310"/>
      <c r="BZ16" s="524" t="s">
        <v>106</v>
      </c>
      <c r="CA16" s="525"/>
      <c r="CB16" s="525"/>
      <c r="CC16" s="526"/>
      <c r="CD16" s="7"/>
      <c r="CE16" s="8"/>
      <c r="CF16" s="18"/>
      <c r="CG16" s="519"/>
      <c r="CH16" s="520"/>
      <c r="CI16" s="520"/>
      <c r="CJ16" s="520"/>
      <c r="CK16" s="520"/>
      <c r="CL16" s="515" t="s">
        <v>21</v>
      </c>
      <c r="CM16" s="516"/>
      <c r="CN16" s="90" t="s">
        <v>52</v>
      </c>
      <c r="CO16" s="115"/>
      <c r="CP16" s="521" t="str">
        <f>$A$66</f>
        <v>S-KUG</v>
      </c>
      <c r="CQ16" s="308"/>
      <c r="CR16" s="308"/>
      <c r="CS16" s="309"/>
      <c r="CT16" s="310"/>
      <c r="CU16" s="524" t="s">
        <v>106</v>
      </c>
      <c r="CV16" s="525"/>
      <c r="CW16" s="525"/>
      <c r="CX16" s="526"/>
      <c r="CY16" s="7"/>
      <c r="CZ16" s="8"/>
      <c r="DA16" s="18"/>
      <c r="DB16" s="519"/>
      <c r="DC16" s="520"/>
      <c r="DD16" s="520"/>
      <c r="DE16" s="520"/>
      <c r="DF16" s="520"/>
      <c r="DG16" s="515" t="s">
        <v>21</v>
      </c>
      <c r="DH16" s="516"/>
      <c r="DI16" s="90" t="s">
        <v>52</v>
      </c>
      <c r="DJ16" s="115"/>
      <c r="DK16" s="521" t="str">
        <f>$A$66</f>
        <v>S-KUG</v>
      </c>
      <c r="DL16" s="308"/>
      <c r="DM16" s="308"/>
      <c r="DN16" s="309"/>
      <c r="DO16" s="310"/>
      <c r="DP16" s="524" t="s">
        <v>106</v>
      </c>
      <c r="DQ16" s="525"/>
      <c r="DR16" s="525"/>
      <c r="DS16" s="526"/>
      <c r="DT16" s="7"/>
      <c r="DU16" s="8"/>
      <c r="DV16" s="18"/>
      <c r="DW16" s="519"/>
      <c r="DX16" s="520"/>
      <c r="DY16" s="520"/>
      <c r="DZ16" s="520"/>
      <c r="EA16" s="520"/>
      <c r="EB16" s="515" t="s">
        <v>21</v>
      </c>
      <c r="EC16" s="516"/>
      <c r="ED16" s="90" t="s">
        <v>52</v>
      </c>
      <c r="EE16" s="115"/>
      <c r="EF16" s="521" t="str">
        <f>$A$66</f>
        <v>S-KUG</v>
      </c>
      <c r="EG16" s="308"/>
      <c r="EH16" s="308"/>
      <c r="EI16" s="309"/>
      <c r="EJ16" s="310"/>
      <c r="EK16" s="524" t="s">
        <v>106</v>
      </c>
      <c r="EL16" s="525"/>
      <c r="EM16" s="525"/>
      <c r="EN16" s="526"/>
      <c r="EO16" s="7"/>
      <c r="EP16" s="8"/>
      <c r="EQ16" s="18"/>
      <c r="ER16" s="519"/>
      <c r="ES16" s="520"/>
      <c r="ET16" s="520"/>
      <c r="EU16" s="520"/>
      <c r="EV16" s="520"/>
      <c r="EW16" s="515" t="s">
        <v>21</v>
      </c>
      <c r="EX16" s="516"/>
      <c r="EY16" s="90" t="s">
        <v>52</v>
      </c>
      <c r="EZ16" s="115"/>
      <c r="FA16" s="521" t="str">
        <f>$A$66</f>
        <v>S-KUG</v>
      </c>
      <c r="FB16" s="308"/>
      <c r="FC16" s="308"/>
      <c r="FD16" s="309"/>
      <c r="FE16" s="310"/>
      <c r="FF16" s="524" t="s">
        <v>106</v>
      </c>
      <c r="FG16" s="525"/>
      <c r="FH16" s="525"/>
      <c r="FI16" s="526"/>
      <c r="FJ16" s="7"/>
      <c r="FK16" s="8"/>
      <c r="FL16" s="18"/>
      <c r="FM16" s="519"/>
      <c r="FN16" s="520"/>
      <c r="FO16" s="520"/>
      <c r="FP16" s="520"/>
      <c r="FQ16" s="520"/>
      <c r="FR16" s="515" t="s">
        <v>21</v>
      </c>
      <c r="FS16" s="516"/>
      <c r="FT16" s="90" t="s">
        <v>52</v>
      </c>
      <c r="FU16" s="115"/>
      <c r="FV16" s="521" t="str">
        <f>$A$66</f>
        <v>S-KUG</v>
      </c>
      <c r="FW16" s="308"/>
      <c r="FX16" s="308"/>
      <c r="FY16" s="309"/>
      <c r="FZ16" s="310"/>
      <c r="GA16" s="524" t="s">
        <v>106</v>
      </c>
      <c r="GB16" s="525"/>
      <c r="GC16" s="525"/>
      <c r="GD16" s="526"/>
      <c r="GE16" s="7"/>
      <c r="GF16" s="8"/>
      <c r="GG16" s="18"/>
      <c r="GH16" s="519"/>
      <c r="GI16" s="520"/>
      <c r="GJ16" s="520"/>
      <c r="GK16" s="520"/>
      <c r="GL16" s="520"/>
      <c r="GM16" s="515" t="s">
        <v>21</v>
      </c>
      <c r="GN16" s="516"/>
      <c r="GO16" s="90" t="s">
        <v>52</v>
      </c>
      <c r="GP16" s="115"/>
      <c r="GQ16" s="521" t="str">
        <f>$A$66</f>
        <v>S-KUG</v>
      </c>
      <c r="GR16" s="308"/>
      <c r="GS16" s="308"/>
      <c r="GT16" s="309"/>
      <c r="GU16" s="310"/>
      <c r="GV16" s="524" t="s">
        <v>106</v>
      </c>
      <c r="GW16" s="525"/>
      <c r="GX16" s="525"/>
      <c r="GY16" s="526"/>
      <c r="GZ16" s="7"/>
      <c r="HA16" s="8"/>
      <c r="HB16" s="18"/>
      <c r="HC16" s="519"/>
      <c r="HD16" s="520"/>
      <c r="HE16" s="520"/>
      <c r="HF16" s="520"/>
      <c r="HG16" s="520"/>
      <c r="HH16" s="515" t="s">
        <v>21</v>
      </c>
      <c r="HI16" s="516"/>
      <c r="HJ16" s="90" t="s">
        <v>52</v>
      </c>
      <c r="HK16" s="115"/>
      <c r="HL16" s="521" t="str">
        <f>$A$66</f>
        <v>S-KUG</v>
      </c>
      <c r="HM16" s="308"/>
      <c r="HN16" s="308"/>
      <c r="HO16" s="309"/>
      <c r="HP16" s="310"/>
      <c r="HQ16" s="524" t="s">
        <v>106</v>
      </c>
      <c r="HR16" s="525"/>
      <c r="HS16" s="525"/>
      <c r="HT16" s="526"/>
      <c r="HU16" s="7"/>
      <c r="HV16" s="8"/>
      <c r="HW16" s="18"/>
      <c r="HX16" s="519"/>
      <c r="HY16" s="520"/>
      <c r="HZ16" s="520"/>
      <c r="IA16" s="520"/>
      <c r="IB16" s="520"/>
      <c r="IC16" s="515" t="s">
        <v>21</v>
      </c>
      <c r="ID16" s="516"/>
      <c r="IE16" s="90" t="s">
        <v>52</v>
      </c>
      <c r="IF16" s="115"/>
      <c r="IG16" s="521" t="str">
        <f>$A$66</f>
        <v>S-KUG</v>
      </c>
      <c r="IH16" s="308"/>
      <c r="II16" s="308"/>
      <c r="IJ16" s="309"/>
      <c r="IK16" s="310"/>
      <c r="IL16" s="524" t="s">
        <v>106</v>
      </c>
      <c r="IM16" s="525"/>
      <c r="IN16" s="525"/>
      <c r="IO16" s="526"/>
      <c r="IP16" s="7"/>
      <c r="IQ16" s="8"/>
      <c r="IR16" s="18"/>
    </row>
    <row r="17" spans="1:252" ht="12.75" customHeight="1">
      <c r="A17" s="120"/>
      <c r="B17" s="121" t="str">
        <f>'1. Schritt ---&gt;&gt;&gt; Grundangaben'!$E$8</f>
        <v>Donnerstag</v>
      </c>
      <c r="C17" s="122"/>
      <c r="D17" s="122"/>
      <c r="E17" s="122"/>
      <c r="F17" s="114" t="str">
        <f>CONCATENATE('1. Schritt ---&gt;&gt;&gt; Grundangaben'!F85,"€/h")</f>
        <v>9,75€/h</v>
      </c>
      <c r="G17" s="114" t="str">
        <f>CONCATENATE('1. Schritt ---&gt;&gt;&gt; Grundangaben'!G85,"€/h")</f>
        <v>13€/h</v>
      </c>
      <c r="H17" s="90" t="s">
        <v>49</v>
      </c>
      <c r="I17" s="90" t="s">
        <v>92</v>
      </c>
      <c r="J17" s="522"/>
      <c r="K17" s="7"/>
      <c r="L17" s="7"/>
      <c r="M17" s="83"/>
      <c r="N17" s="91"/>
      <c r="O17" s="527" t="s">
        <v>98</v>
      </c>
      <c r="P17" s="528"/>
      <c r="Q17" s="528"/>
      <c r="R17" s="132" t="s">
        <v>99</v>
      </c>
      <c r="S17" s="81"/>
      <c r="T17" s="8"/>
      <c r="U17" s="18"/>
      <c r="V17" s="120"/>
      <c r="W17" s="121" t="str">
        <f>'1. Schritt ---&gt;&gt;&gt; Grundangaben'!$E$8</f>
        <v>Donnerstag</v>
      </c>
      <c r="X17" s="122"/>
      <c r="Y17" s="122"/>
      <c r="Z17" s="122"/>
      <c r="AA17" s="114" t="str">
        <f>CONCATENATE('1. Schritt ---&gt;&gt;&gt; Grundangaben'!AA85,"€/h")</f>
        <v>9,75€/h</v>
      </c>
      <c r="AB17" s="114" t="str">
        <f>CONCATENATE('1. Schritt ---&gt;&gt;&gt; Grundangaben'!AB85,"€/h")</f>
        <v>11€/h</v>
      </c>
      <c r="AC17" s="90" t="s">
        <v>49</v>
      </c>
      <c r="AD17" s="115" t="s">
        <v>92</v>
      </c>
      <c r="AE17" s="522"/>
      <c r="AF17" s="7"/>
      <c r="AG17" s="7"/>
      <c r="AH17" s="83"/>
      <c r="AI17" s="91"/>
      <c r="AJ17" s="527" t="s">
        <v>98</v>
      </c>
      <c r="AK17" s="528"/>
      <c r="AL17" s="528"/>
      <c r="AM17" s="132" t="s">
        <v>99</v>
      </c>
      <c r="AN17" s="81"/>
      <c r="AO17" s="8"/>
      <c r="AP17" s="18"/>
      <c r="AQ17" s="120"/>
      <c r="AR17" s="121" t="str">
        <f>'1. Schritt ---&gt;&gt;&gt; Grundangaben'!$E$8</f>
        <v>Donnerstag</v>
      </c>
      <c r="AS17" s="122"/>
      <c r="AT17" s="122"/>
      <c r="AU17" s="122"/>
      <c r="AV17" s="114" t="str">
        <f>CONCATENATE('1. Schritt ---&gt;&gt;&gt; Grundangaben'!AV85,"€/h")</f>
        <v>0€/h</v>
      </c>
      <c r="AW17" s="114" t="str">
        <f>CONCATENATE('1. Schritt ---&gt;&gt;&gt; Grundangaben'!AW85,"€/h")</f>
        <v>0€/h</v>
      </c>
      <c r="AX17" s="90" t="s">
        <v>49</v>
      </c>
      <c r="AY17" s="115" t="s">
        <v>92</v>
      </c>
      <c r="AZ17" s="522"/>
      <c r="BA17" s="7"/>
      <c r="BB17" s="7"/>
      <c r="BC17" s="83"/>
      <c r="BD17" s="91"/>
      <c r="BE17" s="527" t="s">
        <v>98</v>
      </c>
      <c r="BF17" s="528"/>
      <c r="BG17" s="528"/>
      <c r="BH17" s="132" t="s">
        <v>99</v>
      </c>
      <c r="BI17" s="81"/>
      <c r="BJ17" s="8"/>
      <c r="BK17" s="18"/>
      <c r="BL17" s="120"/>
      <c r="BM17" s="121" t="str">
        <f>'1. Schritt ---&gt;&gt;&gt; Grundangaben'!$E$8</f>
        <v>Donnerstag</v>
      </c>
      <c r="BN17" s="122"/>
      <c r="BO17" s="122"/>
      <c r="BP17" s="122"/>
      <c r="BQ17" s="114" t="str">
        <f>CONCATENATE('1. Schritt ---&gt;&gt;&gt; Grundangaben'!BQ85,"€/h")</f>
        <v>0€/h</v>
      </c>
      <c r="BR17" s="114" t="str">
        <f>CONCATENATE('1. Schritt ---&gt;&gt;&gt; Grundangaben'!BR85,"€/h")</f>
        <v>0€/h</v>
      </c>
      <c r="BS17" s="90" t="s">
        <v>49</v>
      </c>
      <c r="BT17" s="115" t="s">
        <v>92</v>
      </c>
      <c r="BU17" s="522"/>
      <c r="BV17" s="7"/>
      <c r="BW17" s="7"/>
      <c r="BX17" s="83"/>
      <c r="BY17" s="91"/>
      <c r="BZ17" s="527" t="s">
        <v>98</v>
      </c>
      <c r="CA17" s="528"/>
      <c r="CB17" s="528"/>
      <c r="CC17" s="132" t="s">
        <v>99</v>
      </c>
      <c r="CD17" s="81"/>
      <c r="CE17" s="8"/>
      <c r="CF17" s="18"/>
      <c r="CG17" s="120"/>
      <c r="CH17" s="121" t="str">
        <f>'1. Schritt ---&gt;&gt;&gt; Grundangaben'!$E$8</f>
        <v>Donnerstag</v>
      </c>
      <c r="CI17" s="122"/>
      <c r="CJ17" s="122"/>
      <c r="CK17" s="122"/>
      <c r="CL17" s="114" t="str">
        <f>CONCATENATE('1. Schritt ---&gt;&gt;&gt; Grundangaben'!CL85,"€/h")</f>
        <v>0€/h</v>
      </c>
      <c r="CM17" s="114" t="str">
        <f>CONCATENATE('1. Schritt ---&gt;&gt;&gt; Grundangaben'!CM85,"€/h")</f>
        <v>0€/h</v>
      </c>
      <c r="CN17" s="90" t="s">
        <v>49</v>
      </c>
      <c r="CO17" s="115" t="s">
        <v>92</v>
      </c>
      <c r="CP17" s="522"/>
      <c r="CQ17" s="7"/>
      <c r="CR17" s="7"/>
      <c r="CS17" s="83"/>
      <c r="CT17" s="91"/>
      <c r="CU17" s="527" t="s">
        <v>98</v>
      </c>
      <c r="CV17" s="528"/>
      <c r="CW17" s="528"/>
      <c r="CX17" s="132" t="s">
        <v>99</v>
      </c>
      <c r="CY17" s="81"/>
      <c r="CZ17" s="8"/>
      <c r="DA17" s="18"/>
      <c r="DB17" s="120"/>
      <c r="DC17" s="121" t="str">
        <f>'1. Schritt ---&gt;&gt;&gt; Grundangaben'!$E$8</f>
        <v>Donnerstag</v>
      </c>
      <c r="DD17" s="122"/>
      <c r="DE17" s="122"/>
      <c r="DF17" s="122"/>
      <c r="DG17" s="114" t="str">
        <f>CONCATENATE('1. Schritt ---&gt;&gt;&gt; Grundangaben'!DG85,"€/h")</f>
        <v>0€/h</v>
      </c>
      <c r="DH17" s="114" t="str">
        <f>CONCATENATE('1. Schritt ---&gt;&gt;&gt; Grundangaben'!DH85,"€/h")</f>
        <v>0€/h</v>
      </c>
      <c r="DI17" s="90" t="s">
        <v>49</v>
      </c>
      <c r="DJ17" s="115" t="s">
        <v>92</v>
      </c>
      <c r="DK17" s="522"/>
      <c r="DL17" s="7"/>
      <c r="DM17" s="7"/>
      <c r="DN17" s="83"/>
      <c r="DO17" s="91"/>
      <c r="DP17" s="527" t="s">
        <v>98</v>
      </c>
      <c r="DQ17" s="528"/>
      <c r="DR17" s="528"/>
      <c r="DS17" s="132" t="s">
        <v>99</v>
      </c>
      <c r="DT17" s="81"/>
      <c r="DU17" s="8"/>
      <c r="DV17" s="18"/>
      <c r="DW17" s="120"/>
      <c r="DX17" s="121" t="str">
        <f>'1. Schritt ---&gt;&gt;&gt; Grundangaben'!$E$8</f>
        <v>Donnerstag</v>
      </c>
      <c r="DY17" s="122"/>
      <c r="DZ17" s="122"/>
      <c r="EA17" s="122"/>
      <c r="EB17" s="114" t="str">
        <f>CONCATENATE('1. Schritt ---&gt;&gt;&gt; Grundangaben'!EB85,"€/h")</f>
        <v>0€/h</v>
      </c>
      <c r="EC17" s="114" t="str">
        <f>CONCATENATE('1. Schritt ---&gt;&gt;&gt; Grundangaben'!EC85,"€/h")</f>
        <v>0€/h</v>
      </c>
      <c r="ED17" s="90" t="s">
        <v>49</v>
      </c>
      <c r="EE17" s="115" t="s">
        <v>92</v>
      </c>
      <c r="EF17" s="522"/>
      <c r="EG17" s="7"/>
      <c r="EH17" s="7"/>
      <c r="EI17" s="83"/>
      <c r="EJ17" s="91"/>
      <c r="EK17" s="527" t="s">
        <v>98</v>
      </c>
      <c r="EL17" s="528"/>
      <c r="EM17" s="528"/>
      <c r="EN17" s="132" t="s">
        <v>99</v>
      </c>
      <c r="EO17" s="81"/>
      <c r="EP17" s="8"/>
      <c r="EQ17" s="18"/>
      <c r="ER17" s="120"/>
      <c r="ES17" s="121" t="str">
        <f>'1. Schritt ---&gt;&gt;&gt; Grundangaben'!$E$8</f>
        <v>Donnerstag</v>
      </c>
      <c r="ET17" s="122"/>
      <c r="EU17" s="122"/>
      <c r="EV17" s="122"/>
      <c r="EW17" s="114" t="str">
        <f>CONCATENATE('1. Schritt ---&gt;&gt;&gt; Grundangaben'!EW85,"€/h")</f>
        <v>0€/h</v>
      </c>
      <c r="EX17" s="114" t="str">
        <f>CONCATENATE('1. Schritt ---&gt;&gt;&gt; Grundangaben'!EX85,"€/h")</f>
        <v>0€/h</v>
      </c>
      <c r="EY17" s="90" t="s">
        <v>49</v>
      </c>
      <c r="EZ17" s="115" t="s">
        <v>92</v>
      </c>
      <c r="FA17" s="522"/>
      <c r="FB17" s="7"/>
      <c r="FC17" s="7"/>
      <c r="FD17" s="83"/>
      <c r="FE17" s="91"/>
      <c r="FF17" s="527" t="s">
        <v>98</v>
      </c>
      <c r="FG17" s="528"/>
      <c r="FH17" s="528"/>
      <c r="FI17" s="132" t="s">
        <v>99</v>
      </c>
      <c r="FJ17" s="81"/>
      <c r="FK17" s="8"/>
      <c r="FL17" s="18"/>
      <c r="FM17" s="120"/>
      <c r="FN17" s="121" t="str">
        <f>'1. Schritt ---&gt;&gt;&gt; Grundangaben'!$E$8</f>
        <v>Donnerstag</v>
      </c>
      <c r="FO17" s="122"/>
      <c r="FP17" s="122"/>
      <c r="FQ17" s="122"/>
      <c r="FR17" s="114" t="str">
        <f>CONCATENATE('1. Schritt ---&gt;&gt;&gt; Grundangaben'!FR85,"€/h")</f>
        <v>0€/h</v>
      </c>
      <c r="FS17" s="114" t="str">
        <f>CONCATENATE('1. Schritt ---&gt;&gt;&gt; Grundangaben'!FS85,"€/h")</f>
        <v>0€/h</v>
      </c>
      <c r="FT17" s="90" t="s">
        <v>49</v>
      </c>
      <c r="FU17" s="115" t="s">
        <v>92</v>
      </c>
      <c r="FV17" s="522"/>
      <c r="FW17" s="7"/>
      <c r="FX17" s="7"/>
      <c r="FY17" s="83"/>
      <c r="FZ17" s="91"/>
      <c r="GA17" s="527" t="s">
        <v>98</v>
      </c>
      <c r="GB17" s="528"/>
      <c r="GC17" s="528"/>
      <c r="GD17" s="132" t="s">
        <v>99</v>
      </c>
      <c r="GE17" s="81"/>
      <c r="GF17" s="8"/>
      <c r="GG17" s="18"/>
      <c r="GH17" s="120"/>
      <c r="GI17" s="121" t="str">
        <f>'1. Schritt ---&gt;&gt;&gt; Grundangaben'!$E$8</f>
        <v>Donnerstag</v>
      </c>
      <c r="GJ17" s="122"/>
      <c r="GK17" s="122"/>
      <c r="GL17" s="122"/>
      <c r="GM17" s="114" t="str">
        <f>CONCATENATE('1. Schritt ---&gt;&gt;&gt; Grundangaben'!GM85,"€/h")</f>
        <v>0€/h</v>
      </c>
      <c r="GN17" s="114" t="str">
        <f>CONCATENATE('1. Schritt ---&gt;&gt;&gt; Grundangaben'!GN85,"€/h")</f>
        <v>0€/h</v>
      </c>
      <c r="GO17" s="90" t="s">
        <v>49</v>
      </c>
      <c r="GP17" s="115" t="s">
        <v>92</v>
      </c>
      <c r="GQ17" s="522"/>
      <c r="GR17" s="7"/>
      <c r="GS17" s="7"/>
      <c r="GT17" s="83"/>
      <c r="GU17" s="91"/>
      <c r="GV17" s="527" t="s">
        <v>98</v>
      </c>
      <c r="GW17" s="528"/>
      <c r="GX17" s="528"/>
      <c r="GY17" s="132" t="s">
        <v>99</v>
      </c>
      <c r="GZ17" s="81"/>
      <c r="HA17" s="8"/>
      <c r="HB17" s="18"/>
      <c r="HC17" s="120"/>
      <c r="HD17" s="121" t="str">
        <f>'1. Schritt ---&gt;&gt;&gt; Grundangaben'!$E$8</f>
        <v>Donnerstag</v>
      </c>
      <c r="HE17" s="122"/>
      <c r="HF17" s="122"/>
      <c r="HG17" s="122"/>
      <c r="HH17" s="114" t="str">
        <f>CONCATENATE('1. Schritt ---&gt;&gt;&gt; Grundangaben'!HH85,"€/h")</f>
        <v>0€/h</v>
      </c>
      <c r="HI17" s="114" t="str">
        <f>CONCATENATE('1. Schritt ---&gt;&gt;&gt; Grundangaben'!HI85,"€/h")</f>
        <v>0€/h</v>
      </c>
      <c r="HJ17" s="90" t="s">
        <v>49</v>
      </c>
      <c r="HK17" s="115" t="s">
        <v>92</v>
      </c>
      <c r="HL17" s="522"/>
      <c r="HM17" s="7"/>
      <c r="HN17" s="7"/>
      <c r="HO17" s="83"/>
      <c r="HP17" s="91"/>
      <c r="HQ17" s="527" t="s">
        <v>98</v>
      </c>
      <c r="HR17" s="528"/>
      <c r="HS17" s="528"/>
      <c r="HT17" s="132" t="s">
        <v>99</v>
      </c>
      <c r="HU17" s="81"/>
      <c r="HV17" s="8"/>
      <c r="HW17" s="18"/>
      <c r="HX17" s="120"/>
      <c r="HY17" s="121" t="str">
        <f>'1. Schritt ---&gt;&gt;&gt; Grundangaben'!$E$8</f>
        <v>Donnerstag</v>
      </c>
      <c r="HZ17" s="122"/>
      <c r="IA17" s="122"/>
      <c r="IB17" s="122"/>
      <c r="IC17" s="114" t="str">
        <f>CONCATENATE('1. Schritt ---&gt;&gt;&gt; Grundangaben'!IC85,"€/h")</f>
        <v>0€/h</v>
      </c>
      <c r="ID17" s="114" t="str">
        <f>CONCATENATE('1. Schritt ---&gt;&gt;&gt; Grundangaben'!ID85,"€/h")</f>
        <v>0€/h</v>
      </c>
      <c r="IE17" s="90" t="s">
        <v>49</v>
      </c>
      <c r="IF17" s="115" t="s">
        <v>92</v>
      </c>
      <c r="IG17" s="522"/>
      <c r="IH17" s="7"/>
      <c r="II17" s="7"/>
      <c r="IJ17" s="83"/>
      <c r="IK17" s="91"/>
      <c r="IL17" s="527" t="s">
        <v>98</v>
      </c>
      <c r="IM17" s="528"/>
      <c r="IN17" s="528"/>
      <c r="IO17" s="132" t="s">
        <v>99</v>
      </c>
      <c r="IP17" s="81"/>
      <c r="IQ17" s="8"/>
      <c r="IR17" s="18"/>
    </row>
    <row r="18" spans="1:252" ht="12.75" customHeight="1">
      <c r="A18" s="529" t="s">
        <v>0</v>
      </c>
      <c r="B18" s="530"/>
      <c r="C18" s="119"/>
      <c r="D18" s="112" t="s">
        <v>24</v>
      </c>
      <c r="E18" s="119"/>
      <c r="F18" s="112" t="s">
        <v>17</v>
      </c>
      <c r="G18" s="112" t="s">
        <v>18</v>
      </c>
      <c r="H18" s="118" t="s">
        <v>50</v>
      </c>
      <c r="I18" s="118" t="s">
        <v>93</v>
      </c>
      <c r="J18" s="523"/>
      <c r="K18" s="112" t="s">
        <v>95</v>
      </c>
      <c r="L18" s="112" t="s">
        <v>26</v>
      </c>
      <c r="M18" s="112" t="s">
        <v>96</v>
      </c>
      <c r="N18" s="117" t="s">
        <v>97</v>
      </c>
      <c r="O18" s="111" t="s">
        <v>17</v>
      </c>
      <c r="P18" s="112" t="s">
        <v>18</v>
      </c>
      <c r="Q18" s="131"/>
      <c r="R18" s="133"/>
      <c r="S18" s="9" t="s">
        <v>28</v>
      </c>
      <c r="T18" s="113" t="s">
        <v>100</v>
      </c>
      <c r="U18" s="18"/>
      <c r="V18" s="529" t="s">
        <v>0</v>
      </c>
      <c r="W18" s="530"/>
      <c r="X18" s="119"/>
      <c r="Y18" s="112" t="s">
        <v>24</v>
      </c>
      <c r="Z18" s="119"/>
      <c r="AA18" s="112" t="s">
        <v>17</v>
      </c>
      <c r="AB18" s="112" t="s">
        <v>18</v>
      </c>
      <c r="AC18" s="118" t="s">
        <v>50</v>
      </c>
      <c r="AD18" s="116" t="s">
        <v>93</v>
      </c>
      <c r="AE18" s="523"/>
      <c r="AF18" s="112" t="s">
        <v>95</v>
      </c>
      <c r="AG18" s="112" t="s">
        <v>26</v>
      </c>
      <c r="AH18" s="112" t="s">
        <v>96</v>
      </c>
      <c r="AI18" s="117" t="s">
        <v>97</v>
      </c>
      <c r="AJ18" s="111" t="s">
        <v>17</v>
      </c>
      <c r="AK18" s="112" t="s">
        <v>18</v>
      </c>
      <c r="AL18" s="131"/>
      <c r="AM18" s="133"/>
      <c r="AN18" s="9" t="s">
        <v>28</v>
      </c>
      <c r="AO18" s="113" t="s">
        <v>100</v>
      </c>
      <c r="AP18" s="18"/>
      <c r="AQ18" s="529" t="s">
        <v>0</v>
      </c>
      <c r="AR18" s="530"/>
      <c r="AS18" s="119"/>
      <c r="AT18" s="112" t="s">
        <v>24</v>
      </c>
      <c r="AU18" s="119"/>
      <c r="AV18" s="112" t="s">
        <v>17</v>
      </c>
      <c r="AW18" s="112" t="s">
        <v>18</v>
      </c>
      <c r="AX18" s="118" t="s">
        <v>50</v>
      </c>
      <c r="AY18" s="116" t="s">
        <v>93</v>
      </c>
      <c r="AZ18" s="523"/>
      <c r="BA18" s="112" t="s">
        <v>95</v>
      </c>
      <c r="BB18" s="112" t="s">
        <v>26</v>
      </c>
      <c r="BC18" s="112" t="s">
        <v>96</v>
      </c>
      <c r="BD18" s="117" t="s">
        <v>97</v>
      </c>
      <c r="BE18" s="111" t="s">
        <v>17</v>
      </c>
      <c r="BF18" s="112" t="s">
        <v>18</v>
      </c>
      <c r="BG18" s="131"/>
      <c r="BH18" s="133"/>
      <c r="BI18" s="9" t="s">
        <v>28</v>
      </c>
      <c r="BJ18" s="113" t="s">
        <v>100</v>
      </c>
      <c r="BK18" s="18"/>
      <c r="BL18" s="529" t="s">
        <v>0</v>
      </c>
      <c r="BM18" s="530"/>
      <c r="BN18" s="119"/>
      <c r="BO18" s="112" t="s">
        <v>24</v>
      </c>
      <c r="BP18" s="119"/>
      <c r="BQ18" s="112" t="s">
        <v>17</v>
      </c>
      <c r="BR18" s="112" t="s">
        <v>18</v>
      </c>
      <c r="BS18" s="118" t="s">
        <v>50</v>
      </c>
      <c r="BT18" s="116" t="s">
        <v>93</v>
      </c>
      <c r="BU18" s="523"/>
      <c r="BV18" s="112" t="s">
        <v>95</v>
      </c>
      <c r="BW18" s="112" t="s">
        <v>26</v>
      </c>
      <c r="BX18" s="112" t="s">
        <v>96</v>
      </c>
      <c r="BY18" s="117" t="s">
        <v>97</v>
      </c>
      <c r="BZ18" s="111" t="s">
        <v>17</v>
      </c>
      <c r="CA18" s="112" t="s">
        <v>18</v>
      </c>
      <c r="CB18" s="131"/>
      <c r="CC18" s="133"/>
      <c r="CD18" s="9" t="s">
        <v>28</v>
      </c>
      <c r="CE18" s="113" t="s">
        <v>100</v>
      </c>
      <c r="CF18" s="18"/>
      <c r="CG18" s="529" t="s">
        <v>0</v>
      </c>
      <c r="CH18" s="530"/>
      <c r="CI18" s="119"/>
      <c r="CJ18" s="112" t="s">
        <v>24</v>
      </c>
      <c r="CK18" s="119"/>
      <c r="CL18" s="112" t="s">
        <v>17</v>
      </c>
      <c r="CM18" s="112" t="s">
        <v>18</v>
      </c>
      <c r="CN18" s="118" t="s">
        <v>50</v>
      </c>
      <c r="CO18" s="116" t="s">
        <v>93</v>
      </c>
      <c r="CP18" s="523"/>
      <c r="CQ18" s="112" t="s">
        <v>95</v>
      </c>
      <c r="CR18" s="112" t="s">
        <v>26</v>
      </c>
      <c r="CS18" s="112" t="s">
        <v>96</v>
      </c>
      <c r="CT18" s="117" t="s">
        <v>97</v>
      </c>
      <c r="CU18" s="111" t="s">
        <v>17</v>
      </c>
      <c r="CV18" s="112" t="s">
        <v>18</v>
      </c>
      <c r="CW18" s="131"/>
      <c r="CX18" s="133"/>
      <c r="CY18" s="9" t="s">
        <v>28</v>
      </c>
      <c r="CZ18" s="113" t="s">
        <v>100</v>
      </c>
      <c r="DA18" s="18"/>
      <c r="DB18" s="529" t="s">
        <v>0</v>
      </c>
      <c r="DC18" s="530"/>
      <c r="DD18" s="119"/>
      <c r="DE18" s="112" t="s">
        <v>24</v>
      </c>
      <c r="DF18" s="119"/>
      <c r="DG18" s="112" t="s">
        <v>17</v>
      </c>
      <c r="DH18" s="112" t="s">
        <v>18</v>
      </c>
      <c r="DI18" s="118" t="s">
        <v>50</v>
      </c>
      <c r="DJ18" s="116" t="s">
        <v>93</v>
      </c>
      <c r="DK18" s="523"/>
      <c r="DL18" s="112" t="s">
        <v>95</v>
      </c>
      <c r="DM18" s="112" t="s">
        <v>26</v>
      </c>
      <c r="DN18" s="112" t="s">
        <v>96</v>
      </c>
      <c r="DO18" s="117" t="s">
        <v>97</v>
      </c>
      <c r="DP18" s="111" t="s">
        <v>17</v>
      </c>
      <c r="DQ18" s="112" t="s">
        <v>18</v>
      </c>
      <c r="DR18" s="131"/>
      <c r="DS18" s="133"/>
      <c r="DT18" s="9" t="s">
        <v>28</v>
      </c>
      <c r="DU18" s="113" t="s">
        <v>100</v>
      </c>
      <c r="DV18" s="18"/>
      <c r="DW18" s="529" t="s">
        <v>0</v>
      </c>
      <c r="DX18" s="530"/>
      <c r="DY18" s="119"/>
      <c r="DZ18" s="112" t="s">
        <v>24</v>
      </c>
      <c r="EA18" s="119"/>
      <c r="EB18" s="112" t="s">
        <v>17</v>
      </c>
      <c r="EC18" s="112" t="s">
        <v>18</v>
      </c>
      <c r="ED18" s="118" t="s">
        <v>50</v>
      </c>
      <c r="EE18" s="116" t="s">
        <v>93</v>
      </c>
      <c r="EF18" s="523"/>
      <c r="EG18" s="112" t="s">
        <v>95</v>
      </c>
      <c r="EH18" s="112" t="s">
        <v>26</v>
      </c>
      <c r="EI18" s="112" t="s">
        <v>96</v>
      </c>
      <c r="EJ18" s="117" t="s">
        <v>97</v>
      </c>
      <c r="EK18" s="111" t="s">
        <v>17</v>
      </c>
      <c r="EL18" s="112" t="s">
        <v>18</v>
      </c>
      <c r="EM18" s="131"/>
      <c r="EN18" s="133"/>
      <c r="EO18" s="9" t="s">
        <v>28</v>
      </c>
      <c r="EP18" s="113" t="s">
        <v>100</v>
      </c>
      <c r="EQ18" s="18"/>
      <c r="ER18" s="529" t="s">
        <v>0</v>
      </c>
      <c r="ES18" s="530"/>
      <c r="ET18" s="119"/>
      <c r="EU18" s="112" t="s">
        <v>24</v>
      </c>
      <c r="EV18" s="119"/>
      <c r="EW18" s="112" t="s">
        <v>17</v>
      </c>
      <c r="EX18" s="112" t="s">
        <v>18</v>
      </c>
      <c r="EY18" s="118" t="s">
        <v>50</v>
      </c>
      <c r="EZ18" s="116" t="s">
        <v>93</v>
      </c>
      <c r="FA18" s="523"/>
      <c r="FB18" s="112" t="s">
        <v>95</v>
      </c>
      <c r="FC18" s="112" t="s">
        <v>26</v>
      </c>
      <c r="FD18" s="112" t="s">
        <v>96</v>
      </c>
      <c r="FE18" s="117" t="s">
        <v>97</v>
      </c>
      <c r="FF18" s="111" t="s">
        <v>17</v>
      </c>
      <c r="FG18" s="112" t="s">
        <v>18</v>
      </c>
      <c r="FH18" s="131"/>
      <c r="FI18" s="133"/>
      <c r="FJ18" s="9" t="s">
        <v>28</v>
      </c>
      <c r="FK18" s="113" t="s">
        <v>100</v>
      </c>
      <c r="FL18" s="18"/>
      <c r="FM18" s="529" t="s">
        <v>0</v>
      </c>
      <c r="FN18" s="530"/>
      <c r="FO18" s="119"/>
      <c r="FP18" s="112" t="s">
        <v>24</v>
      </c>
      <c r="FQ18" s="119"/>
      <c r="FR18" s="112" t="s">
        <v>17</v>
      </c>
      <c r="FS18" s="112" t="s">
        <v>18</v>
      </c>
      <c r="FT18" s="118" t="s">
        <v>50</v>
      </c>
      <c r="FU18" s="116" t="s">
        <v>93</v>
      </c>
      <c r="FV18" s="523"/>
      <c r="FW18" s="112" t="s">
        <v>95</v>
      </c>
      <c r="FX18" s="112" t="s">
        <v>26</v>
      </c>
      <c r="FY18" s="112" t="s">
        <v>96</v>
      </c>
      <c r="FZ18" s="117" t="s">
        <v>97</v>
      </c>
      <c r="GA18" s="111" t="s">
        <v>17</v>
      </c>
      <c r="GB18" s="112" t="s">
        <v>18</v>
      </c>
      <c r="GC18" s="131"/>
      <c r="GD18" s="133"/>
      <c r="GE18" s="9" t="s">
        <v>28</v>
      </c>
      <c r="GF18" s="113" t="s">
        <v>100</v>
      </c>
      <c r="GG18" s="18"/>
      <c r="GH18" s="529" t="s">
        <v>0</v>
      </c>
      <c r="GI18" s="530"/>
      <c r="GJ18" s="119"/>
      <c r="GK18" s="112" t="s">
        <v>24</v>
      </c>
      <c r="GL18" s="119"/>
      <c r="GM18" s="112" t="s">
        <v>17</v>
      </c>
      <c r="GN18" s="112" t="s">
        <v>18</v>
      </c>
      <c r="GO18" s="118" t="s">
        <v>50</v>
      </c>
      <c r="GP18" s="116" t="s">
        <v>93</v>
      </c>
      <c r="GQ18" s="523"/>
      <c r="GR18" s="112" t="s">
        <v>95</v>
      </c>
      <c r="GS18" s="112" t="s">
        <v>26</v>
      </c>
      <c r="GT18" s="112" t="s">
        <v>96</v>
      </c>
      <c r="GU18" s="117" t="s">
        <v>97</v>
      </c>
      <c r="GV18" s="111" t="s">
        <v>17</v>
      </c>
      <c r="GW18" s="112" t="s">
        <v>18</v>
      </c>
      <c r="GX18" s="131"/>
      <c r="GY18" s="133"/>
      <c r="GZ18" s="9" t="s">
        <v>28</v>
      </c>
      <c r="HA18" s="113" t="s">
        <v>100</v>
      </c>
      <c r="HB18" s="18"/>
      <c r="HC18" s="529" t="s">
        <v>0</v>
      </c>
      <c r="HD18" s="530"/>
      <c r="HE18" s="119"/>
      <c r="HF18" s="112" t="s">
        <v>24</v>
      </c>
      <c r="HG18" s="119"/>
      <c r="HH18" s="112" t="s">
        <v>17</v>
      </c>
      <c r="HI18" s="112" t="s">
        <v>18</v>
      </c>
      <c r="HJ18" s="118" t="s">
        <v>50</v>
      </c>
      <c r="HK18" s="116" t="s">
        <v>93</v>
      </c>
      <c r="HL18" s="523"/>
      <c r="HM18" s="112" t="s">
        <v>95</v>
      </c>
      <c r="HN18" s="112" t="s">
        <v>26</v>
      </c>
      <c r="HO18" s="112" t="s">
        <v>96</v>
      </c>
      <c r="HP18" s="117" t="s">
        <v>97</v>
      </c>
      <c r="HQ18" s="111" t="s">
        <v>17</v>
      </c>
      <c r="HR18" s="112" t="s">
        <v>18</v>
      </c>
      <c r="HS18" s="131"/>
      <c r="HT18" s="133"/>
      <c r="HU18" s="9" t="s">
        <v>28</v>
      </c>
      <c r="HV18" s="113" t="s">
        <v>100</v>
      </c>
      <c r="HW18" s="18"/>
      <c r="HX18" s="529" t="s">
        <v>0</v>
      </c>
      <c r="HY18" s="530"/>
      <c r="HZ18" s="119"/>
      <c r="IA18" s="112" t="s">
        <v>24</v>
      </c>
      <c r="IB18" s="119"/>
      <c r="IC18" s="112" t="s">
        <v>17</v>
      </c>
      <c r="ID18" s="112" t="s">
        <v>18</v>
      </c>
      <c r="IE18" s="118" t="s">
        <v>50</v>
      </c>
      <c r="IF18" s="116" t="s">
        <v>93</v>
      </c>
      <c r="IG18" s="523"/>
      <c r="IH18" s="112" t="s">
        <v>95</v>
      </c>
      <c r="II18" s="112" t="s">
        <v>26</v>
      </c>
      <c r="IJ18" s="112" t="s">
        <v>96</v>
      </c>
      <c r="IK18" s="117" t="s">
        <v>97</v>
      </c>
      <c r="IL18" s="111" t="s">
        <v>17</v>
      </c>
      <c r="IM18" s="112" t="s">
        <v>18</v>
      </c>
      <c r="IN18" s="131"/>
      <c r="IO18" s="133"/>
      <c r="IP18" s="9" t="s">
        <v>28</v>
      </c>
      <c r="IQ18" s="113" t="s">
        <v>100</v>
      </c>
      <c r="IR18" s="18"/>
    </row>
    <row r="19" spans="1:252" s="265" customFormat="1" ht="21" customHeight="1" hidden="1">
      <c r="A19" s="442"/>
      <c r="B19" s="443"/>
      <c r="C19" s="443"/>
      <c r="D19" s="443"/>
      <c r="E19" s="443"/>
      <c r="F19" s="443"/>
      <c r="G19" s="443"/>
      <c r="H19" s="443"/>
      <c r="I19" s="443"/>
      <c r="J19" s="443"/>
      <c r="K19" s="443"/>
      <c r="L19" s="443"/>
      <c r="M19" s="443"/>
      <c r="N19" s="443"/>
      <c r="O19" s="443"/>
      <c r="P19" s="443"/>
      <c r="Q19" s="443"/>
      <c r="R19" s="443"/>
      <c r="S19" s="443"/>
      <c r="T19" s="443"/>
      <c r="U19" s="444"/>
      <c r="V19" s="442"/>
      <c r="W19" s="443"/>
      <c r="X19" s="443"/>
      <c r="Y19" s="443"/>
      <c r="Z19" s="443"/>
      <c r="AA19" s="443"/>
      <c r="AB19" s="443"/>
      <c r="AC19" s="443"/>
      <c r="AD19" s="443"/>
      <c r="AE19" s="443"/>
      <c r="AF19" s="443"/>
      <c r="AG19" s="443"/>
      <c r="AH19" s="443"/>
      <c r="AI19" s="443"/>
      <c r="AJ19" s="443"/>
      <c r="AK19" s="443"/>
      <c r="AL19" s="443"/>
      <c r="AM19" s="443"/>
      <c r="AN19" s="443"/>
      <c r="AO19" s="443"/>
      <c r="AP19" s="444"/>
      <c r="AQ19" s="442"/>
      <c r="AR19" s="443"/>
      <c r="AS19" s="443"/>
      <c r="AT19" s="443"/>
      <c r="AU19" s="443"/>
      <c r="AV19" s="443"/>
      <c r="AW19" s="443"/>
      <c r="AX19" s="443"/>
      <c r="AY19" s="443"/>
      <c r="AZ19" s="443"/>
      <c r="BA19" s="443"/>
      <c r="BB19" s="443"/>
      <c r="BC19" s="443"/>
      <c r="BD19" s="443"/>
      <c r="BE19" s="443"/>
      <c r="BF19" s="443"/>
      <c r="BG19" s="443"/>
      <c r="BH19" s="443"/>
      <c r="BI19" s="443"/>
      <c r="BJ19" s="443"/>
      <c r="BK19" s="444"/>
      <c r="BL19" s="442"/>
      <c r="BM19" s="443"/>
      <c r="BN19" s="443"/>
      <c r="BO19" s="443"/>
      <c r="BP19" s="443"/>
      <c r="BQ19" s="443"/>
      <c r="BR19" s="443"/>
      <c r="BS19" s="443"/>
      <c r="BT19" s="443"/>
      <c r="BU19" s="443"/>
      <c r="BV19" s="443"/>
      <c r="BW19" s="443"/>
      <c r="BX19" s="443"/>
      <c r="BY19" s="443"/>
      <c r="BZ19" s="443"/>
      <c r="CA19" s="443"/>
      <c r="CB19" s="443"/>
      <c r="CC19" s="443"/>
      <c r="CD19" s="443"/>
      <c r="CE19" s="443"/>
      <c r="CF19" s="444"/>
      <c r="CG19" s="442"/>
      <c r="CH19" s="443"/>
      <c r="CI19" s="443"/>
      <c r="CJ19" s="443"/>
      <c r="CK19" s="443"/>
      <c r="CL19" s="443"/>
      <c r="CM19" s="443"/>
      <c r="CN19" s="443"/>
      <c r="CO19" s="443"/>
      <c r="CP19" s="443"/>
      <c r="CQ19" s="443"/>
      <c r="CR19" s="443"/>
      <c r="CS19" s="443"/>
      <c r="CT19" s="443"/>
      <c r="CU19" s="443"/>
      <c r="CV19" s="443"/>
      <c r="CW19" s="443"/>
      <c r="CX19" s="443"/>
      <c r="CY19" s="443"/>
      <c r="CZ19" s="443"/>
      <c r="DA19" s="444"/>
      <c r="DB19" s="442"/>
      <c r="DC19" s="443"/>
      <c r="DD19" s="443"/>
      <c r="DE19" s="443"/>
      <c r="DF19" s="443"/>
      <c r="DG19" s="443"/>
      <c r="DH19" s="443"/>
      <c r="DI19" s="443"/>
      <c r="DJ19" s="443"/>
      <c r="DK19" s="443"/>
      <c r="DL19" s="443"/>
      <c r="DM19" s="443"/>
      <c r="DN19" s="443"/>
      <c r="DO19" s="443"/>
      <c r="DP19" s="443"/>
      <c r="DQ19" s="443"/>
      <c r="DR19" s="443"/>
      <c r="DS19" s="443"/>
      <c r="DT19" s="443"/>
      <c r="DU19" s="443"/>
      <c r="DV19" s="444"/>
      <c r="DW19" s="442"/>
      <c r="DX19" s="443"/>
      <c r="DY19" s="443"/>
      <c r="DZ19" s="443"/>
      <c r="EA19" s="443"/>
      <c r="EB19" s="443"/>
      <c r="EC19" s="443"/>
      <c r="ED19" s="443"/>
      <c r="EE19" s="443"/>
      <c r="EF19" s="443"/>
      <c r="EG19" s="443"/>
      <c r="EH19" s="443"/>
      <c r="EI19" s="443"/>
      <c r="EJ19" s="443"/>
      <c r="EK19" s="443"/>
      <c r="EL19" s="443"/>
      <c r="EM19" s="443"/>
      <c r="EN19" s="443"/>
      <c r="EO19" s="443"/>
      <c r="EP19" s="443"/>
      <c r="EQ19" s="444"/>
      <c r="ER19" s="442"/>
      <c r="ES19" s="443"/>
      <c r="ET19" s="443"/>
      <c r="EU19" s="443"/>
      <c r="EV19" s="443"/>
      <c r="EW19" s="443"/>
      <c r="EX19" s="443"/>
      <c r="EY19" s="443"/>
      <c r="EZ19" s="443"/>
      <c r="FA19" s="443"/>
      <c r="FB19" s="443"/>
      <c r="FC19" s="443"/>
      <c r="FD19" s="443"/>
      <c r="FE19" s="443"/>
      <c r="FF19" s="443"/>
      <c r="FG19" s="443"/>
      <c r="FH19" s="443"/>
      <c r="FI19" s="443"/>
      <c r="FJ19" s="443"/>
      <c r="FK19" s="443"/>
      <c r="FL19" s="444"/>
      <c r="FM19" s="442"/>
      <c r="FN19" s="443"/>
      <c r="FO19" s="443"/>
      <c r="FP19" s="443"/>
      <c r="FQ19" s="443"/>
      <c r="FR19" s="443"/>
      <c r="FS19" s="443"/>
      <c r="FT19" s="443"/>
      <c r="FU19" s="443"/>
      <c r="FV19" s="443"/>
      <c r="FW19" s="443"/>
      <c r="FX19" s="443"/>
      <c r="FY19" s="443"/>
      <c r="FZ19" s="443"/>
      <c r="GA19" s="443"/>
      <c r="GB19" s="443"/>
      <c r="GC19" s="443"/>
      <c r="GD19" s="443"/>
      <c r="GE19" s="443"/>
      <c r="GF19" s="443"/>
      <c r="GG19" s="444"/>
      <c r="GH19" s="442"/>
      <c r="GI19" s="443"/>
      <c r="GJ19" s="443"/>
      <c r="GK19" s="443"/>
      <c r="GL19" s="443"/>
      <c r="GM19" s="443"/>
      <c r="GN19" s="443"/>
      <c r="GO19" s="443"/>
      <c r="GP19" s="443"/>
      <c r="GQ19" s="443"/>
      <c r="GR19" s="443"/>
      <c r="GS19" s="443"/>
      <c r="GT19" s="443"/>
      <c r="GU19" s="443"/>
      <c r="GV19" s="443"/>
      <c r="GW19" s="443"/>
      <c r="GX19" s="443"/>
      <c r="GY19" s="443"/>
      <c r="GZ19" s="443"/>
      <c r="HA19" s="443"/>
      <c r="HB19" s="444"/>
      <c r="HC19" s="442"/>
      <c r="HD19" s="443"/>
      <c r="HE19" s="443"/>
      <c r="HF19" s="443"/>
      <c r="HG19" s="443"/>
      <c r="HH19" s="443"/>
      <c r="HI19" s="443"/>
      <c r="HJ19" s="443"/>
      <c r="HK19" s="443"/>
      <c r="HL19" s="443"/>
      <c r="HM19" s="443"/>
      <c r="HN19" s="443"/>
      <c r="HO19" s="443"/>
      <c r="HP19" s="443"/>
      <c r="HQ19" s="443"/>
      <c r="HR19" s="443"/>
      <c r="HS19" s="443"/>
      <c r="HT19" s="443"/>
      <c r="HU19" s="443"/>
      <c r="HV19" s="443"/>
      <c r="HW19" s="444"/>
      <c r="HX19" s="442"/>
      <c r="HY19" s="443"/>
      <c r="HZ19" s="443"/>
      <c r="IA19" s="443"/>
      <c r="IB19" s="443"/>
      <c r="IC19" s="443"/>
      <c r="ID19" s="443"/>
      <c r="IE19" s="443"/>
      <c r="IF19" s="443"/>
      <c r="IG19" s="443"/>
      <c r="IH19" s="443"/>
      <c r="II19" s="443"/>
      <c r="IJ19" s="443"/>
      <c r="IK19" s="443"/>
      <c r="IL19" s="443"/>
      <c r="IM19" s="443"/>
      <c r="IN19" s="443"/>
      <c r="IO19" s="443"/>
      <c r="IP19" s="443"/>
      <c r="IQ19" s="443"/>
      <c r="IR19" s="444"/>
    </row>
    <row r="20" spans="1:252" s="32" customFormat="1" ht="21" customHeight="1">
      <c r="A20" s="28">
        <f>1</f>
        <v>1</v>
      </c>
      <c r="B20" s="29" t="str">
        <f>IF(K4=1,"Mo",IF(K4=2,"Di",IF(K4=3,"Mi",IF(K4=4,"Do",IF(K4=5,"Fr",IF(K4=6,"Sa",IF(K4=7,"So","")))))))</f>
        <v>Do</v>
      </c>
      <c r="C20" s="30">
        <f>IF(SUM(P$10)&gt;A20,0,IF(P$12="",'1. Schritt ---&gt;&gt;&gt; Grundangaben'!C86,IF(SUM(P$12)&lt;A20,0,'1. Schritt ---&gt;&gt;&gt; Grundangaben'!C86)))</f>
        <v>8</v>
      </c>
      <c r="D20" s="30">
        <f>C20</f>
        <v>8</v>
      </c>
      <c r="E20" s="31">
        <f>IF(B20='1. Schritt ---&gt;&gt;&gt; Grundangaben'!$X$12,'1. Schritt ---&gt;&gt;&gt; Grundangaben'!$T$12,IF('2. Schritt ---&gt;&gt;&gt; Erfassung &lt;&lt;&lt;'!B20='1. Schritt ---&gt;&gt;&gt; Grundangaben'!$X$13,'1. Schritt ---&gt;&gt;&gt; Grundangaben'!$T$13,IF('2. Schritt ---&gt;&gt;&gt; Erfassung &lt;&lt;&lt;'!B20='1. Schritt ---&gt;&gt;&gt; Grundangaben'!$X$14,'1. Schritt ---&gt;&gt;&gt; Grundangaben'!$T$14,IF('2. Schritt ---&gt;&gt;&gt; Erfassung &lt;&lt;&lt;'!B20='1. Schritt ---&gt;&gt;&gt; Grundangaben'!$X$15,'1. Schritt ---&gt;&gt;&gt; Grundangaben'!$T$15,IF('2. Schritt ---&gt;&gt;&gt; Erfassung &lt;&lt;&lt;'!B20='1. Schritt ---&gt;&gt;&gt; Grundangaben'!$X$16,'1. Schritt ---&gt;&gt;&gt; Grundangaben'!$T$16,0)))))</f>
        <v>8</v>
      </c>
      <c r="F20" s="260"/>
      <c r="G20" s="261"/>
      <c r="H20" s="262"/>
      <c r="I20" s="311"/>
      <c r="J20" s="314">
        <f aca="true" t="shared" si="0" ref="J20:J50">IF(OR(I20="S-KUG",I20="KUG"),IF(D20-F20-G20&lt;0.001,"!",D20-F20-G20),"")</f>
      </c>
      <c r="K20" s="316">
        <f aca="true" t="shared" si="1" ref="K20:K50">IF(I20="u",IF(F20+G20&gt;0,"!",D20),"")</f>
      </c>
      <c r="L20" s="316">
        <f>IF(AND(I20="u",D20&gt;0),1,0)</f>
        <v>0</v>
      </c>
      <c r="M20" s="316">
        <f aca="true" t="shared" si="2" ref="M20:M50">IF(I20="F",IF(F20+G20&gt;0,"!",D20),"")</f>
      </c>
      <c r="N20" s="315">
        <f aca="true" t="shared" si="3" ref="N20:N50">IF(I20="K",IF(D20-F20-G20&lt;0.00001,"!",D20-F20-G20),"")</f>
      </c>
      <c r="O20" s="82">
        <f>IF(OR(I20="u",I20="f",I20="k",G20&gt;0),"",IF(F20-D20&gt;0,F20-D20,""))</f>
      </c>
      <c r="P20" s="130">
        <f>IF(G20=0,"",IF(G20+F20-D20&gt;0,G20+F20-D20,""))</f>
      </c>
      <c r="Q20" s="128"/>
      <c r="R20" s="129">
        <f>IF(OR(I20="u",I20="f",I20="k"),"",IF(F20+G20-D20&gt;-0.001,"",F20+G20-D20))</f>
        <v>-8</v>
      </c>
      <c r="S20" s="157"/>
      <c r="T20" s="301"/>
      <c r="U20" s="148"/>
      <c r="V20" s="28">
        <f>1</f>
        <v>1</v>
      </c>
      <c r="W20" s="29" t="str">
        <f>IF(AF4=1,"Mo",IF(AF4=2,"Di",IF(AF4=3,"Mi",IF(AF4=4,"Do",IF(AF4=5,"Fr",IF(AF4=6,"Sa",IF(AF4=7,"So","")))))))</f>
        <v>Do</v>
      </c>
      <c r="X20" s="30">
        <f>IF(SUM(AK$10)&gt;V20,0,IF(AK$12="",'1. Schritt ---&gt;&gt;&gt; Grundangaben'!X86,IF(SUM(AK$12)&lt;V20,0,'1. Schritt ---&gt;&gt;&gt; Grundangaben'!X86)))</f>
        <v>8</v>
      </c>
      <c r="Y20" s="30">
        <f aca="true" t="shared" si="4" ref="Y20:Y50">X20</f>
        <v>8</v>
      </c>
      <c r="Z20" s="31">
        <f>IF(W20='1. Schritt ---&gt;&gt;&gt; Grundangaben'!$X$12,'1. Schritt ---&gt;&gt;&gt; Grundangaben'!$T$12,IF('2. Schritt ---&gt;&gt;&gt; Erfassung &lt;&lt;&lt;'!W20='1. Schritt ---&gt;&gt;&gt; Grundangaben'!$X$13,'1. Schritt ---&gt;&gt;&gt; Grundangaben'!$T$13,IF('2. Schritt ---&gt;&gt;&gt; Erfassung &lt;&lt;&lt;'!W20='1. Schritt ---&gt;&gt;&gt; Grundangaben'!$X$14,'1. Schritt ---&gt;&gt;&gt; Grundangaben'!$T$14,IF('2. Schritt ---&gt;&gt;&gt; Erfassung &lt;&lt;&lt;'!W20='1. Schritt ---&gt;&gt;&gt; Grundangaben'!$X$15,'1. Schritt ---&gt;&gt;&gt; Grundangaben'!$T$15,IF('2. Schritt ---&gt;&gt;&gt; Erfassung &lt;&lt;&lt;'!W20='1. Schritt ---&gt;&gt;&gt; Grundangaben'!$X$16,'1. Schritt ---&gt;&gt;&gt; Grundangaben'!$T$16,0)))))</f>
        <v>8</v>
      </c>
      <c r="AA20" s="154"/>
      <c r="AB20" s="155"/>
      <c r="AC20" s="156"/>
      <c r="AD20" s="152"/>
      <c r="AE20" s="314">
        <f aca="true" t="shared" si="5" ref="AE20:AE50">IF(OR(AD20="S-KUG",AD20="KUG"),IF(Y20-AA20-AB20&lt;0.001,"!",Y20-AA20-AB20),"")</f>
      </c>
      <c r="AF20" s="316">
        <f aca="true" t="shared" si="6" ref="AF20:AF50">IF(AD20="u",IF(AA20+AB20&gt;0,"!",Y20),"")</f>
      </c>
      <c r="AG20" s="316">
        <f aca="true" t="shared" si="7" ref="AG20:AG35">IF(AND(AD20="u",Y20&gt;0),1,0)</f>
        <v>0</v>
      </c>
      <c r="AH20" s="316">
        <f aca="true" t="shared" si="8" ref="AH20:AH50">IF(AD20="F",IF(AA20+AB20&gt;0,"!",Y20),"")</f>
      </c>
      <c r="AI20" s="315">
        <f aca="true" t="shared" si="9" ref="AI20:AI50">IF(AD20="K",IF(Y20-AA20-AB20&lt;0.00001,"!",Y20-AA20-AB20),"")</f>
      </c>
      <c r="AJ20" s="82">
        <f aca="true" t="shared" si="10" ref="AJ20:AJ35">IF(OR(AD20="u",AD20="f",AD20="k",AB20&gt;0),"",IF(AA20-Y20&gt;0,AA20-Y20,""))</f>
      </c>
      <c r="AK20" s="130">
        <f aca="true" t="shared" si="11" ref="AK20:AK35">IF(AB20=0,"",IF(AB20+AA20-Y20&gt;0,AB20+AA20-Y20,""))</f>
      </c>
      <c r="AL20" s="128"/>
      <c r="AM20" s="129">
        <f aca="true" t="shared" si="12" ref="AM20:AM35">IF(OR(AD20="u",AD20="f",AD20="k"),"",IF(AA20+AB20-Y20&gt;-0.001,"",AA20+AB20-Y20))</f>
        <v>-8</v>
      </c>
      <c r="AN20" s="157"/>
      <c r="AO20" s="301"/>
      <c r="AP20" s="148"/>
      <c r="AQ20" s="28">
        <f>1</f>
        <v>1</v>
      </c>
      <c r="AR20" s="29" t="str">
        <f>IF(BA4=1,"Mo",IF(BA4=2,"Di",IF(BA4=3,"Mi",IF(BA4=4,"Do",IF(BA4=5,"Fr",IF(BA4=6,"Sa",IF(BA4=7,"So","")))))))</f>
        <v>Do</v>
      </c>
      <c r="AS20" s="30">
        <f>IF(SUM(BF$10)&gt;AQ20,0,IF(BF$12="",'1. Schritt ---&gt;&gt;&gt; Grundangaben'!AS86,IF(SUM(BF$12)&lt;AQ20,0,'1. Schritt ---&gt;&gt;&gt; Grundangaben'!AS86)))</f>
        <v>8</v>
      </c>
      <c r="AT20" s="30">
        <f aca="true" t="shared" si="13" ref="AT20:AT50">AS20</f>
        <v>8</v>
      </c>
      <c r="AU20" s="31">
        <f>IF(AR20='1. Schritt ---&gt;&gt;&gt; Grundangaben'!$X$12,'1. Schritt ---&gt;&gt;&gt; Grundangaben'!$T$12,IF('2. Schritt ---&gt;&gt;&gt; Erfassung &lt;&lt;&lt;'!AR20='1. Schritt ---&gt;&gt;&gt; Grundangaben'!$X$13,'1. Schritt ---&gt;&gt;&gt; Grundangaben'!$T$13,IF('2. Schritt ---&gt;&gt;&gt; Erfassung &lt;&lt;&lt;'!AR20='1. Schritt ---&gt;&gt;&gt; Grundangaben'!$X$14,'1. Schritt ---&gt;&gt;&gt; Grundangaben'!$T$14,IF('2. Schritt ---&gt;&gt;&gt; Erfassung &lt;&lt;&lt;'!AR20='1. Schritt ---&gt;&gt;&gt; Grundangaben'!$X$15,'1. Schritt ---&gt;&gt;&gt; Grundangaben'!$T$15,IF('2. Schritt ---&gt;&gt;&gt; Erfassung &lt;&lt;&lt;'!AR20='1. Schritt ---&gt;&gt;&gt; Grundangaben'!$X$16,'1. Schritt ---&gt;&gt;&gt; Grundangaben'!$T$16,0)))))</f>
        <v>8</v>
      </c>
      <c r="AV20" s="154"/>
      <c r="AW20" s="155"/>
      <c r="AX20" s="156"/>
      <c r="AY20" s="152"/>
      <c r="AZ20" s="314">
        <f aca="true" t="shared" si="14" ref="AZ20:AZ50">IF(OR(AY20="S-KUG",AY20="KUG"),IF(AT20-AV20-AW20&lt;0.001,"!",AT20-AV20-AW20),"")</f>
      </c>
      <c r="BA20" s="316">
        <f aca="true" t="shared" si="15" ref="BA20:BA50">IF(AY20="u",IF(AV20+AW20&gt;0,"!",AT20),"")</f>
      </c>
      <c r="BB20" s="316">
        <f aca="true" t="shared" si="16" ref="BB20:BB35">IF(AND(AY20="u",AT20&gt;0),1,0)</f>
        <v>0</v>
      </c>
      <c r="BC20" s="316">
        <f aca="true" t="shared" si="17" ref="BC20:BC50">IF(AY20="F",IF(AV20+AW20&gt;0,"!",AT20),"")</f>
      </c>
      <c r="BD20" s="315">
        <f aca="true" t="shared" si="18" ref="BD20:BD50">IF(AY20="K",IF(AT20-AV20-AW20&lt;0.00001,"!",AT20-AV20-AW20),"")</f>
      </c>
      <c r="BE20" s="82">
        <f aca="true" t="shared" si="19" ref="BE20:BE35">IF(OR(AY20="u",AY20="f",AY20="k",AW20&gt;0),"",IF(AV20-AT20&gt;0,AV20-AT20,""))</f>
      </c>
      <c r="BF20" s="130">
        <f aca="true" t="shared" si="20" ref="BF20:BF35">IF(AW20=0,"",IF(AW20+AV20-AT20&gt;0,AW20+AV20-AT20,""))</f>
      </c>
      <c r="BG20" s="128"/>
      <c r="BH20" s="129">
        <f aca="true" t="shared" si="21" ref="BH20:BH35">IF(OR(AY20="u",AY20="f",AY20="k"),"",IF(AV20+AW20-AT20&gt;-0.001,"",AV20+AW20-AT20))</f>
        <v>-8</v>
      </c>
      <c r="BI20" s="157"/>
      <c r="BJ20" s="301"/>
      <c r="BK20" s="148"/>
      <c r="BL20" s="28">
        <f>1</f>
        <v>1</v>
      </c>
      <c r="BM20" s="29" t="str">
        <f>IF(BV4=1,"Mo",IF(BV4=2,"Di",IF(BV4=3,"Mi",IF(BV4=4,"Do",IF(BV4=5,"Fr",IF(BV4=6,"Sa",IF(BV4=7,"So","")))))))</f>
        <v>Do</v>
      </c>
      <c r="BN20" s="30">
        <f>IF(SUM(CA$10)&gt;BL20,0,IF(CA$12="",'1. Schritt ---&gt;&gt;&gt; Grundangaben'!BN86,IF(SUM(CA$12)&lt;BL20,0,'1. Schritt ---&gt;&gt;&gt; Grundangaben'!BN86)))</f>
        <v>8</v>
      </c>
      <c r="BO20" s="30">
        <f aca="true" t="shared" si="22" ref="BO20:BO50">BN20</f>
        <v>8</v>
      </c>
      <c r="BP20" s="31">
        <f>IF(BM20='1. Schritt ---&gt;&gt;&gt; Grundangaben'!$X$12,'1. Schritt ---&gt;&gt;&gt; Grundangaben'!$T$12,IF('2. Schritt ---&gt;&gt;&gt; Erfassung &lt;&lt;&lt;'!BM20='1. Schritt ---&gt;&gt;&gt; Grundangaben'!$X$13,'1. Schritt ---&gt;&gt;&gt; Grundangaben'!$T$13,IF('2. Schritt ---&gt;&gt;&gt; Erfassung &lt;&lt;&lt;'!BM20='1. Schritt ---&gt;&gt;&gt; Grundangaben'!$X$14,'1. Schritt ---&gt;&gt;&gt; Grundangaben'!$T$14,IF('2. Schritt ---&gt;&gt;&gt; Erfassung &lt;&lt;&lt;'!BM20='1. Schritt ---&gt;&gt;&gt; Grundangaben'!$X$15,'1. Schritt ---&gt;&gt;&gt; Grundangaben'!$T$15,IF('2. Schritt ---&gt;&gt;&gt; Erfassung &lt;&lt;&lt;'!BM20='1. Schritt ---&gt;&gt;&gt; Grundangaben'!$X$16,'1. Schritt ---&gt;&gt;&gt; Grundangaben'!$T$16,0)))))</f>
        <v>8</v>
      </c>
      <c r="BQ20" s="154"/>
      <c r="BR20" s="155"/>
      <c r="BS20" s="156"/>
      <c r="BT20" s="152"/>
      <c r="BU20" s="314">
        <f aca="true" t="shared" si="23" ref="BU20:BU50">IF(OR(BT20="S-KUG",BT20="KUG"),IF(BO20-BQ20-BR20&lt;0.001,"!",BO20-BQ20-BR20),"")</f>
      </c>
      <c r="BV20" s="316">
        <f aca="true" t="shared" si="24" ref="BV20:BV50">IF(BT20="u",IF(BQ20+BR20&gt;0,"!",BO20),"")</f>
      </c>
      <c r="BW20" s="316">
        <f aca="true" t="shared" si="25" ref="BW20:BW35">IF(AND(BT20="u",BO20&gt;0),1,0)</f>
        <v>0</v>
      </c>
      <c r="BX20" s="316">
        <f aca="true" t="shared" si="26" ref="BX20:BX50">IF(BT20="F",IF(BQ20+BR20&gt;0,"!",BO20),"")</f>
      </c>
      <c r="BY20" s="315">
        <f aca="true" t="shared" si="27" ref="BY20:BY50">IF(BT20="K",IF(BO20-BQ20-BR20&lt;0.00001,"!",BO20-BQ20-BR20),"")</f>
      </c>
      <c r="BZ20" s="82">
        <f aca="true" t="shared" si="28" ref="BZ20:BZ35">IF(OR(BT20="u",BT20="f",BT20="k",BR20&gt;0),"",IF(BQ20-BO20&gt;0,BQ20-BO20,""))</f>
      </c>
      <c r="CA20" s="130">
        <f aca="true" t="shared" si="29" ref="CA20:CA35">IF(BR20=0,"",IF(BR20+BQ20-BO20&gt;0,BR20+BQ20-BO20,""))</f>
      </c>
      <c r="CB20" s="128"/>
      <c r="CC20" s="129">
        <f aca="true" t="shared" si="30" ref="CC20:CC35">IF(OR(BT20="u",BT20="f",BT20="k"),"",IF(BQ20+BR20-BO20&gt;-0.001,"",BQ20+BR20-BO20))</f>
        <v>-8</v>
      </c>
      <c r="CD20" s="157"/>
      <c r="CE20" s="301"/>
      <c r="CF20" s="148"/>
      <c r="CG20" s="28">
        <f>1</f>
        <v>1</v>
      </c>
      <c r="CH20" s="29" t="str">
        <f>IF(CQ4=1,"Mo",IF(CQ4=2,"Di",IF(CQ4=3,"Mi",IF(CQ4=4,"Do",IF(CQ4=5,"Fr",IF(CQ4=6,"Sa",IF(CQ4=7,"So","")))))))</f>
        <v>Do</v>
      </c>
      <c r="CI20" s="30">
        <f>IF(SUM(CV$10)&gt;CG20,0,IF(CV$12="",'1. Schritt ---&gt;&gt;&gt; Grundangaben'!CI86,IF(SUM(CV$12)&lt;CG20,0,'1. Schritt ---&gt;&gt;&gt; Grundangaben'!CI86)))</f>
        <v>8</v>
      </c>
      <c r="CJ20" s="30">
        <f aca="true" t="shared" si="31" ref="CJ20:CJ50">CI20</f>
        <v>8</v>
      </c>
      <c r="CK20" s="31">
        <f>IF(CH20='1. Schritt ---&gt;&gt;&gt; Grundangaben'!$X$12,'1. Schritt ---&gt;&gt;&gt; Grundangaben'!$T$12,IF('2. Schritt ---&gt;&gt;&gt; Erfassung &lt;&lt;&lt;'!CH20='1. Schritt ---&gt;&gt;&gt; Grundangaben'!$X$13,'1. Schritt ---&gt;&gt;&gt; Grundangaben'!$T$13,IF('2. Schritt ---&gt;&gt;&gt; Erfassung &lt;&lt;&lt;'!CH20='1. Schritt ---&gt;&gt;&gt; Grundangaben'!$X$14,'1. Schritt ---&gt;&gt;&gt; Grundangaben'!$T$14,IF('2. Schritt ---&gt;&gt;&gt; Erfassung &lt;&lt;&lt;'!CH20='1. Schritt ---&gt;&gt;&gt; Grundangaben'!$X$15,'1. Schritt ---&gt;&gt;&gt; Grundangaben'!$T$15,IF('2. Schritt ---&gt;&gt;&gt; Erfassung &lt;&lt;&lt;'!CH20='1. Schritt ---&gt;&gt;&gt; Grundangaben'!$X$16,'1. Schritt ---&gt;&gt;&gt; Grundangaben'!$T$16,0)))))</f>
        <v>8</v>
      </c>
      <c r="CL20" s="154"/>
      <c r="CM20" s="155"/>
      <c r="CN20" s="156"/>
      <c r="CO20" s="312"/>
      <c r="CP20" s="318">
        <f aca="true" t="shared" si="32" ref="CP20:CP50">IF(OR(CO20="S-KUG",CO20="KUG"),IF(CJ20-CL20-CM20&lt;0.001,"!",CJ20-CL20-CM20),"")</f>
      </c>
      <c r="CQ20" s="316">
        <f aca="true" t="shared" si="33" ref="CQ20:CQ50">IF(CO20="u",IF(CL20+CM20&gt;0,"!",CJ20),"")</f>
      </c>
      <c r="CR20" s="316">
        <f aca="true" t="shared" si="34" ref="CR20:CR35">IF(AND(CO20="u",CJ20&gt;0),1,0)</f>
        <v>0</v>
      </c>
      <c r="CS20" s="316">
        <f aca="true" t="shared" si="35" ref="CS20:CS50">IF(CO20="F",IF(CL20+CM20&gt;0,"!",CJ20),"")</f>
      </c>
      <c r="CT20" s="315">
        <f aca="true" t="shared" si="36" ref="CT20:CT50">IF(CO20="K",IF(CJ20-CL20-CM20&lt;0.00001,"!",CJ20-CL20-CM20),"")</f>
      </c>
      <c r="CU20" s="82">
        <f aca="true" t="shared" si="37" ref="CU20:CU35">IF(OR(CO20="u",CO20="f",CO20="k",CM20&gt;0),"",IF(CL20-CJ20&gt;0,CL20-CJ20,""))</f>
      </c>
      <c r="CV20" s="130">
        <f aca="true" t="shared" si="38" ref="CV20:CV35">IF(CM20=0,"",IF(CM20+CL20-CJ20&gt;0,CM20+CL20-CJ20,""))</f>
      </c>
      <c r="CW20" s="128"/>
      <c r="CX20" s="129">
        <f aca="true" t="shared" si="39" ref="CX20:CX35">IF(OR(CO20="u",CO20="f",CO20="k"),"",IF(CL20+CM20-CJ20&gt;-0.001,"",CL20+CM20-CJ20))</f>
        <v>-8</v>
      </c>
      <c r="CY20" s="157"/>
      <c r="CZ20" s="301"/>
      <c r="DA20" s="148"/>
      <c r="DB20" s="28">
        <f>1</f>
        <v>1</v>
      </c>
      <c r="DC20" s="29" t="str">
        <f>IF(DL4=1,"Mo",IF(DL4=2,"Di",IF(DL4=3,"Mi",IF(DL4=4,"Do",IF(DL4=5,"Fr",IF(DL4=6,"Sa",IF(DL4=7,"So","")))))))</f>
        <v>Do</v>
      </c>
      <c r="DD20" s="30">
        <f>IF(SUM(DQ$10)&gt;DB20,0,IF(DQ$12="",'1. Schritt ---&gt;&gt;&gt; Grundangaben'!DD86,IF(SUM(DQ$12)&lt;DB20,0,'1. Schritt ---&gt;&gt;&gt; Grundangaben'!DD86)))</f>
        <v>8</v>
      </c>
      <c r="DE20" s="30">
        <f aca="true" t="shared" si="40" ref="DE20:DE50">DD20</f>
        <v>8</v>
      </c>
      <c r="DF20" s="31">
        <f>IF(DC20='1. Schritt ---&gt;&gt;&gt; Grundangaben'!$X$12,'1. Schritt ---&gt;&gt;&gt; Grundangaben'!$T$12,IF('2. Schritt ---&gt;&gt;&gt; Erfassung &lt;&lt;&lt;'!DC20='1. Schritt ---&gt;&gt;&gt; Grundangaben'!$X$13,'1. Schritt ---&gt;&gt;&gt; Grundangaben'!$T$13,IF('2. Schritt ---&gt;&gt;&gt; Erfassung &lt;&lt;&lt;'!DC20='1. Schritt ---&gt;&gt;&gt; Grundangaben'!$X$14,'1. Schritt ---&gt;&gt;&gt; Grundangaben'!$T$14,IF('2. Schritt ---&gt;&gt;&gt; Erfassung &lt;&lt;&lt;'!DC20='1. Schritt ---&gt;&gt;&gt; Grundangaben'!$X$15,'1. Schritt ---&gt;&gt;&gt; Grundangaben'!$T$15,IF('2. Schritt ---&gt;&gt;&gt; Erfassung &lt;&lt;&lt;'!DC20='1. Schritt ---&gt;&gt;&gt; Grundangaben'!$X$16,'1. Schritt ---&gt;&gt;&gt; Grundangaben'!$T$16,0)))))</f>
        <v>8</v>
      </c>
      <c r="DG20" s="154"/>
      <c r="DH20" s="155"/>
      <c r="DI20" s="156"/>
      <c r="DJ20" s="312"/>
      <c r="DK20" s="318">
        <f aca="true" t="shared" si="41" ref="DK20:DK50">IF(OR(DJ20="S-KUG",DJ20="KUG"),IF(DE20-DG20-DH20&lt;0.001,"!",DE20-DG20-DH20),"")</f>
      </c>
      <c r="DL20" s="316">
        <f aca="true" t="shared" si="42" ref="DL20:DL50">IF(DJ20="u",IF(DG20+DH20&gt;0,"!",DE20),"")</f>
      </c>
      <c r="DM20" s="316">
        <f aca="true" t="shared" si="43" ref="DM20:DM35">IF(AND(DJ20="u",DE20&gt;0),1,0)</f>
        <v>0</v>
      </c>
      <c r="DN20" s="316">
        <f aca="true" t="shared" si="44" ref="DN20:DN50">IF(DJ20="F",IF(DG20+DH20&gt;0,"!",DE20),"")</f>
      </c>
      <c r="DO20" s="315">
        <f aca="true" t="shared" si="45" ref="DO20:DO50">IF(DJ20="K",IF(DE20-DG20-DH20&lt;0.00001,"!",DE20-DG20-DH20),"")</f>
      </c>
      <c r="DP20" s="82">
        <f aca="true" t="shared" si="46" ref="DP20:DP35">IF(OR(DJ20="u",DJ20="f",DJ20="k",DH20&gt;0),"",IF(DG20-DE20&gt;0,DG20-DE20,""))</f>
      </c>
      <c r="DQ20" s="130">
        <f aca="true" t="shared" si="47" ref="DQ20:DQ35">IF(DH20=0,"",IF(DH20+DG20-DE20&gt;0,DH20+DG20-DE20,""))</f>
      </c>
      <c r="DR20" s="128"/>
      <c r="DS20" s="129">
        <f aca="true" t="shared" si="48" ref="DS20:DS35">IF(OR(DJ20="u",DJ20="f",DJ20="k"),"",IF(DG20+DH20-DE20&gt;-0.001,"",DG20+DH20-DE20))</f>
        <v>-8</v>
      </c>
      <c r="DT20" s="157"/>
      <c r="DU20" s="301"/>
      <c r="DV20" s="148"/>
      <c r="DW20" s="28">
        <f>1</f>
        <v>1</v>
      </c>
      <c r="DX20" s="29" t="str">
        <f>IF(EG4=1,"Mo",IF(EG4=2,"Di",IF(EG4=3,"Mi",IF(EG4=4,"Do",IF(EG4=5,"Fr",IF(EG4=6,"Sa",IF(EG4=7,"So","")))))))</f>
        <v>Do</v>
      </c>
      <c r="DY20" s="30">
        <f>IF(SUM(EL$10)&gt;DW20,0,IF(EL$12="",'1. Schritt ---&gt;&gt;&gt; Grundangaben'!DY86,IF(SUM(EL$12)&lt;DW20,0,'1. Schritt ---&gt;&gt;&gt; Grundangaben'!DY86)))</f>
        <v>8</v>
      </c>
      <c r="DZ20" s="30">
        <f aca="true" t="shared" si="49" ref="DZ20:DZ50">DY20</f>
        <v>8</v>
      </c>
      <c r="EA20" s="31">
        <f>IF(DX20='1. Schritt ---&gt;&gt;&gt; Grundangaben'!$X$12,'1. Schritt ---&gt;&gt;&gt; Grundangaben'!$T$12,IF('2. Schritt ---&gt;&gt;&gt; Erfassung &lt;&lt;&lt;'!DX20='1. Schritt ---&gt;&gt;&gt; Grundangaben'!$X$13,'1. Schritt ---&gt;&gt;&gt; Grundangaben'!$T$13,IF('2. Schritt ---&gt;&gt;&gt; Erfassung &lt;&lt;&lt;'!DX20='1. Schritt ---&gt;&gt;&gt; Grundangaben'!$X$14,'1. Schritt ---&gt;&gt;&gt; Grundangaben'!$T$14,IF('2. Schritt ---&gt;&gt;&gt; Erfassung &lt;&lt;&lt;'!DX20='1. Schritt ---&gt;&gt;&gt; Grundangaben'!$X$15,'1. Schritt ---&gt;&gt;&gt; Grundangaben'!$T$15,IF('2. Schritt ---&gt;&gt;&gt; Erfassung &lt;&lt;&lt;'!DX20='1. Schritt ---&gt;&gt;&gt; Grundangaben'!$X$16,'1. Schritt ---&gt;&gt;&gt; Grundangaben'!$T$16,0)))))</f>
        <v>8</v>
      </c>
      <c r="EB20" s="154"/>
      <c r="EC20" s="155"/>
      <c r="ED20" s="156"/>
      <c r="EE20" s="312"/>
      <c r="EF20" s="318">
        <f aca="true" t="shared" si="50" ref="EF20:EF50">IF(OR(EE20="S-KUG",EE20="KUG"),IF(DZ20-EB20-EC20&lt;0.001,"!",DZ20-EB20-EC20),"")</f>
      </c>
      <c r="EG20" s="316">
        <f aca="true" t="shared" si="51" ref="EG20:EG50">IF(EE20="u",IF(EB20+EC20&gt;0,"!",DZ20),"")</f>
      </c>
      <c r="EH20" s="316">
        <f aca="true" t="shared" si="52" ref="EH20:EH35">IF(AND(EE20="u",DZ20&gt;0),1,0)</f>
        <v>0</v>
      </c>
      <c r="EI20" s="316">
        <f aca="true" t="shared" si="53" ref="EI20:EI50">IF(EE20="F",IF(EB20+EC20&gt;0,"!",DZ20),"")</f>
      </c>
      <c r="EJ20" s="315">
        <f aca="true" t="shared" si="54" ref="EJ20:EJ50">IF(EE20="K",IF(DZ20-EB20-EC20&lt;0.00001,"!",DZ20-EB20-EC20),"")</f>
      </c>
      <c r="EK20" s="82">
        <f aca="true" t="shared" si="55" ref="EK20:EK35">IF(OR(EE20="u",EE20="f",EE20="k",EC20&gt;0),"",IF(EB20-DZ20&gt;0,EB20-DZ20,""))</f>
      </c>
      <c r="EL20" s="130">
        <f aca="true" t="shared" si="56" ref="EL20:EL35">IF(EC20=0,"",IF(EC20+EB20-DZ20&gt;0,EC20+EB20-DZ20,""))</f>
      </c>
      <c r="EM20" s="128"/>
      <c r="EN20" s="129">
        <f aca="true" t="shared" si="57" ref="EN20:EN35">IF(OR(EE20="u",EE20="f",EE20="k"),"",IF(EB20+EC20-DZ20&gt;-0.001,"",EB20+EC20-DZ20))</f>
        <v>-8</v>
      </c>
      <c r="EO20" s="157"/>
      <c r="EP20" s="301"/>
      <c r="EQ20" s="148"/>
      <c r="ER20" s="28">
        <f>1</f>
        <v>1</v>
      </c>
      <c r="ES20" s="29" t="str">
        <f>IF(FB4=1,"Mo",IF(FB4=2,"Di",IF(FB4=3,"Mi",IF(FB4=4,"Do",IF(FB4=5,"Fr",IF(FB4=6,"Sa",IF(FB4=7,"So","")))))))</f>
        <v>Do</v>
      </c>
      <c r="ET20" s="30">
        <f>IF(SUM(FG$10)&gt;ER20,0,IF(FG$12="",'1. Schritt ---&gt;&gt;&gt; Grundangaben'!ET86,IF(SUM(FG$12)&lt;ER20,0,'1. Schritt ---&gt;&gt;&gt; Grundangaben'!ET86)))</f>
        <v>8</v>
      </c>
      <c r="EU20" s="30">
        <f aca="true" t="shared" si="58" ref="EU20:EU50">ET20</f>
        <v>8</v>
      </c>
      <c r="EV20" s="31">
        <f>IF(ES20='1. Schritt ---&gt;&gt;&gt; Grundangaben'!$X$12,'1. Schritt ---&gt;&gt;&gt; Grundangaben'!$T$12,IF('2. Schritt ---&gt;&gt;&gt; Erfassung &lt;&lt;&lt;'!ES20='1. Schritt ---&gt;&gt;&gt; Grundangaben'!$X$13,'1. Schritt ---&gt;&gt;&gt; Grundangaben'!$T$13,IF('2. Schritt ---&gt;&gt;&gt; Erfassung &lt;&lt;&lt;'!ES20='1. Schritt ---&gt;&gt;&gt; Grundangaben'!$X$14,'1. Schritt ---&gt;&gt;&gt; Grundangaben'!$T$14,IF('2. Schritt ---&gt;&gt;&gt; Erfassung &lt;&lt;&lt;'!ES20='1. Schritt ---&gt;&gt;&gt; Grundangaben'!$X$15,'1. Schritt ---&gt;&gt;&gt; Grundangaben'!$T$15,IF('2. Schritt ---&gt;&gt;&gt; Erfassung &lt;&lt;&lt;'!ES20='1. Schritt ---&gt;&gt;&gt; Grundangaben'!$X$16,'1. Schritt ---&gt;&gt;&gt; Grundangaben'!$T$16,0)))))</f>
        <v>8</v>
      </c>
      <c r="EW20" s="154"/>
      <c r="EX20" s="155"/>
      <c r="EY20" s="156"/>
      <c r="EZ20" s="312"/>
      <c r="FA20" s="318">
        <f aca="true" t="shared" si="59" ref="FA20:FA50">IF(OR(EZ20="S-KUG",EZ20="KUG"),IF(EU20-EW20-EX20&lt;0.001,"!",EU20-EW20-EX20),"")</f>
      </c>
      <c r="FB20" s="316">
        <f aca="true" t="shared" si="60" ref="FB20:FB50">IF(EZ20="u",IF(EW20+EX20&gt;0,"!",EU20),"")</f>
      </c>
      <c r="FC20" s="316">
        <f aca="true" t="shared" si="61" ref="FC20:FC35">IF(AND(EZ20="u",EU20&gt;0),1,0)</f>
        <v>0</v>
      </c>
      <c r="FD20" s="316">
        <f aca="true" t="shared" si="62" ref="FD20:FD50">IF(EZ20="F",IF(EW20+EX20&gt;0,"!",EU20),"")</f>
      </c>
      <c r="FE20" s="315">
        <f aca="true" t="shared" si="63" ref="FE20:FE50">IF(EZ20="K",IF(EU20-EW20-EX20&lt;0.00001,"!",EU20-EW20-EX20),"")</f>
      </c>
      <c r="FF20" s="82">
        <f aca="true" t="shared" si="64" ref="FF20:FF35">IF(OR(EZ20="u",EZ20="f",EZ20="k",EX20&gt;0),"",IF(EW20-EU20&gt;0,EW20-EU20,""))</f>
      </c>
      <c r="FG20" s="130">
        <f aca="true" t="shared" si="65" ref="FG20:FG35">IF(EX20=0,"",IF(EX20+EW20-EU20&gt;0,EX20+EW20-EU20,""))</f>
      </c>
      <c r="FH20" s="128"/>
      <c r="FI20" s="129">
        <f aca="true" t="shared" si="66" ref="FI20:FI35">IF(OR(EZ20="u",EZ20="f",EZ20="k"),"",IF(EW20+EX20-EU20&gt;-0.001,"",EW20+EX20-EU20))</f>
        <v>-8</v>
      </c>
      <c r="FJ20" s="157"/>
      <c r="FK20" s="301"/>
      <c r="FL20" s="148"/>
      <c r="FM20" s="28">
        <f>1</f>
        <v>1</v>
      </c>
      <c r="FN20" s="29" t="str">
        <f>IF(FW4=1,"Mo",IF(FW4=2,"Di",IF(FW4=3,"Mi",IF(FW4=4,"Do",IF(FW4=5,"Fr",IF(FW4=6,"Sa",IF(FW4=7,"So","")))))))</f>
        <v>Do</v>
      </c>
      <c r="FO20" s="30">
        <f>IF(SUM(GB$10)&gt;FM20,0,IF(GB$12="",'1. Schritt ---&gt;&gt;&gt; Grundangaben'!FO86,IF(SUM(GB$12)&lt;FM20,0,'1. Schritt ---&gt;&gt;&gt; Grundangaben'!FO86)))</f>
        <v>8</v>
      </c>
      <c r="FP20" s="30">
        <f aca="true" t="shared" si="67" ref="FP20:FP50">FO20</f>
        <v>8</v>
      </c>
      <c r="FQ20" s="31">
        <f>IF(FN20='1. Schritt ---&gt;&gt;&gt; Grundangaben'!$X$12,'1. Schritt ---&gt;&gt;&gt; Grundangaben'!$T$12,IF('2. Schritt ---&gt;&gt;&gt; Erfassung &lt;&lt;&lt;'!FN20='1. Schritt ---&gt;&gt;&gt; Grundangaben'!$X$13,'1. Schritt ---&gt;&gt;&gt; Grundangaben'!$T$13,IF('2. Schritt ---&gt;&gt;&gt; Erfassung &lt;&lt;&lt;'!FN20='1. Schritt ---&gt;&gt;&gt; Grundangaben'!$X$14,'1. Schritt ---&gt;&gt;&gt; Grundangaben'!$T$14,IF('2. Schritt ---&gt;&gt;&gt; Erfassung &lt;&lt;&lt;'!FN20='1. Schritt ---&gt;&gt;&gt; Grundangaben'!$X$15,'1. Schritt ---&gt;&gt;&gt; Grundangaben'!$T$15,IF('2. Schritt ---&gt;&gt;&gt; Erfassung &lt;&lt;&lt;'!FN20='1. Schritt ---&gt;&gt;&gt; Grundangaben'!$X$16,'1. Schritt ---&gt;&gt;&gt; Grundangaben'!$T$16,0)))))</f>
        <v>8</v>
      </c>
      <c r="FR20" s="154"/>
      <c r="FS20" s="155"/>
      <c r="FT20" s="156"/>
      <c r="FU20" s="152"/>
      <c r="FV20" s="314">
        <f aca="true" t="shared" si="68" ref="FV20:FV50">IF(OR(FU20="S-KUG",FU20="KUG"),IF(FP20-FR20-FS20&lt;0.001,"!",FP20-FR20-FS20),"")</f>
      </c>
      <c r="FW20" s="316">
        <f aca="true" t="shared" si="69" ref="FW20:FW50">IF(FU20="u",IF(FR20+FS20&gt;0,"!",FP20),"")</f>
      </c>
      <c r="FX20" s="316">
        <f aca="true" t="shared" si="70" ref="FX20:FX35">IF(AND(FU20="u",FP20&gt;0),1,0)</f>
        <v>0</v>
      </c>
      <c r="FY20" s="316">
        <f aca="true" t="shared" si="71" ref="FY20:FY50">IF(FU20="F",IF(FR20+FS20&gt;0,"!",FP20),"")</f>
      </c>
      <c r="FZ20" s="315">
        <f aca="true" t="shared" si="72" ref="FZ20:FZ50">IF(FU20="K",IF(FP20-FR20-FS20&lt;0.00001,"!",FP20-FR20-FS20),"")</f>
      </c>
      <c r="GA20" s="82">
        <f aca="true" t="shared" si="73" ref="GA20:GA35">IF(OR(FU20="u",FU20="f",FU20="k",FS20&gt;0),"",IF(FR20-FP20&gt;0,FR20-FP20,""))</f>
      </c>
      <c r="GB20" s="130">
        <f aca="true" t="shared" si="74" ref="GB20:GB35">IF(FS20=0,"",IF(FS20+FR20-FP20&gt;0,FS20+FR20-FP20,""))</f>
      </c>
      <c r="GC20" s="128"/>
      <c r="GD20" s="129">
        <f aca="true" t="shared" si="75" ref="GD20:GD35">IF(OR(FU20="u",FU20="f",FU20="k"),"",IF(FR20+FS20-FP20&gt;-0.001,"",FR20+FS20-FP20))</f>
        <v>-8</v>
      </c>
      <c r="GE20" s="157"/>
      <c r="GF20" s="301"/>
      <c r="GG20" s="148"/>
      <c r="GH20" s="28">
        <f>1</f>
        <v>1</v>
      </c>
      <c r="GI20" s="29" t="str">
        <f>IF(GR4=1,"Mo",IF(GR4=2,"Di",IF(GR4=3,"Mi",IF(GR4=4,"Do",IF(GR4=5,"Fr",IF(GR4=6,"Sa",IF(GR4=7,"So","")))))))</f>
        <v>Do</v>
      </c>
      <c r="GJ20" s="30">
        <f>IF(SUM(GW$10)&gt;GH20,0,IF(GW$12="",'1. Schritt ---&gt;&gt;&gt; Grundangaben'!GJ86,IF(SUM(GW$12)&lt;GH20,0,'1. Schritt ---&gt;&gt;&gt; Grundangaben'!GJ86)))</f>
        <v>8</v>
      </c>
      <c r="GK20" s="30">
        <f aca="true" t="shared" si="76" ref="GK20:GK50">GJ20</f>
        <v>8</v>
      </c>
      <c r="GL20" s="31">
        <f>IF(GI20='1. Schritt ---&gt;&gt;&gt; Grundangaben'!$X$12,'1. Schritt ---&gt;&gt;&gt; Grundangaben'!$T$12,IF('2. Schritt ---&gt;&gt;&gt; Erfassung &lt;&lt;&lt;'!GI20='1. Schritt ---&gt;&gt;&gt; Grundangaben'!$X$13,'1. Schritt ---&gt;&gt;&gt; Grundangaben'!$T$13,IF('2. Schritt ---&gt;&gt;&gt; Erfassung &lt;&lt;&lt;'!GI20='1. Schritt ---&gt;&gt;&gt; Grundangaben'!$X$14,'1. Schritt ---&gt;&gt;&gt; Grundangaben'!$T$14,IF('2. Schritt ---&gt;&gt;&gt; Erfassung &lt;&lt;&lt;'!GI20='1. Schritt ---&gt;&gt;&gt; Grundangaben'!$X$15,'1. Schritt ---&gt;&gt;&gt; Grundangaben'!$T$15,IF('2. Schritt ---&gt;&gt;&gt; Erfassung &lt;&lt;&lt;'!GI20='1. Schritt ---&gt;&gt;&gt; Grundangaben'!$X$16,'1. Schritt ---&gt;&gt;&gt; Grundangaben'!$T$16,0)))))</f>
        <v>8</v>
      </c>
      <c r="GM20" s="154"/>
      <c r="GN20" s="155"/>
      <c r="GO20" s="156"/>
      <c r="GP20" s="152"/>
      <c r="GQ20" s="314">
        <f aca="true" t="shared" si="77" ref="GQ20:GQ50">IF(OR(GP20="S-KUG",GP20="KUG"),IF(GK20-GM20-GN20&lt;0.001,"!",GK20-GM20-GN20),"")</f>
      </c>
      <c r="GR20" s="316">
        <f aca="true" t="shared" si="78" ref="GR20:GR50">IF(GP20="u",IF(GM20+GN20&gt;0,"!",GK20),"")</f>
      </c>
      <c r="GS20" s="316">
        <f aca="true" t="shared" si="79" ref="GS20:GS35">IF(AND(GP20="u",GK20&gt;0),1,0)</f>
        <v>0</v>
      </c>
      <c r="GT20" s="316">
        <f aca="true" t="shared" si="80" ref="GT20:GT50">IF(GP20="F",IF(GM20+GN20&gt;0,"!",GK20),"")</f>
      </c>
      <c r="GU20" s="315">
        <f aca="true" t="shared" si="81" ref="GU20:GU50">IF(GP20="K",IF(GK20-GM20-GN20&lt;0.00001,"!",GK20-GM20-GN20),"")</f>
      </c>
      <c r="GV20" s="82">
        <f aca="true" t="shared" si="82" ref="GV20:GV35">IF(OR(GP20="u",GP20="f",GP20="k",GN20&gt;0),"",IF(GM20-GK20&gt;0,GM20-GK20,""))</f>
      </c>
      <c r="GW20" s="130">
        <f aca="true" t="shared" si="83" ref="GW20:GW35">IF(GN20=0,"",IF(GN20+GM20-GK20&gt;0,GN20+GM20-GK20,""))</f>
      </c>
      <c r="GX20" s="128"/>
      <c r="GY20" s="129">
        <f aca="true" t="shared" si="84" ref="GY20:GY35">IF(OR(GP20="u",GP20="f",GP20="k"),"",IF(GM20+GN20-GK20&gt;-0.001,"",GM20+GN20-GK20))</f>
        <v>-8</v>
      </c>
      <c r="GZ20" s="157"/>
      <c r="HA20" s="301"/>
      <c r="HB20" s="148"/>
      <c r="HC20" s="28">
        <f>1</f>
        <v>1</v>
      </c>
      <c r="HD20" s="29" t="str">
        <f>IF(HM4=1,"Mo",IF(HM4=2,"Di",IF(HM4=3,"Mi",IF(HM4=4,"Do",IF(HM4=5,"Fr",IF(HM4=6,"Sa",IF(HM4=7,"So","")))))))</f>
        <v>Do</v>
      </c>
      <c r="HE20" s="30">
        <f>IF(SUM(HR$10)&gt;HC20,0,IF(HR$12="",'1. Schritt ---&gt;&gt;&gt; Grundangaben'!HE86,IF(SUM(HR$12)&lt;HC20,0,'1. Schritt ---&gt;&gt;&gt; Grundangaben'!HE86)))</f>
        <v>8</v>
      </c>
      <c r="HF20" s="30">
        <f aca="true" t="shared" si="85" ref="HF20:HF50">HE20</f>
        <v>8</v>
      </c>
      <c r="HG20" s="31">
        <f>IF(HD20='1. Schritt ---&gt;&gt;&gt; Grundangaben'!$X$12,'1. Schritt ---&gt;&gt;&gt; Grundangaben'!$T$12,IF('2. Schritt ---&gt;&gt;&gt; Erfassung &lt;&lt;&lt;'!HD20='1. Schritt ---&gt;&gt;&gt; Grundangaben'!$X$13,'1. Schritt ---&gt;&gt;&gt; Grundangaben'!$T$13,IF('2. Schritt ---&gt;&gt;&gt; Erfassung &lt;&lt;&lt;'!HD20='1. Schritt ---&gt;&gt;&gt; Grundangaben'!$X$14,'1. Schritt ---&gt;&gt;&gt; Grundangaben'!$T$14,IF('2. Schritt ---&gt;&gt;&gt; Erfassung &lt;&lt;&lt;'!HD20='1. Schritt ---&gt;&gt;&gt; Grundangaben'!$X$15,'1. Schritt ---&gt;&gt;&gt; Grundangaben'!$T$15,IF('2. Schritt ---&gt;&gt;&gt; Erfassung &lt;&lt;&lt;'!HD20='1. Schritt ---&gt;&gt;&gt; Grundangaben'!$X$16,'1. Schritt ---&gt;&gt;&gt; Grundangaben'!$T$16,0)))))</f>
        <v>8</v>
      </c>
      <c r="HH20" s="154"/>
      <c r="HI20" s="155"/>
      <c r="HJ20" s="156"/>
      <c r="HK20" s="312"/>
      <c r="HL20" s="318">
        <f aca="true" t="shared" si="86" ref="HL20:HL50">IF(OR(HK20="S-KUG",HK20="KUG"),IF(HF20-HH20-HI20&lt;0.001,"!",HF20-HH20-HI20),"")</f>
      </c>
      <c r="HM20" s="316">
        <f aca="true" t="shared" si="87" ref="HM20:HM50">IF(HK20="u",IF(HH20+HI20&gt;0,"!",HF20),"")</f>
      </c>
      <c r="HN20" s="316">
        <f aca="true" t="shared" si="88" ref="HN20:HN35">IF(AND(HK20="u",HF20&gt;0),1,0)</f>
        <v>0</v>
      </c>
      <c r="HO20" s="316">
        <f aca="true" t="shared" si="89" ref="HO20:HO50">IF(HK20="F",IF(HH20+HI20&gt;0,"!",HF20),"")</f>
      </c>
      <c r="HP20" s="315">
        <f aca="true" t="shared" si="90" ref="HP20:HP50">IF(HK20="K",IF(HF20-HH20-HI20&lt;0.00001,"!",HF20-HH20-HI20),"")</f>
      </c>
      <c r="HQ20" s="82">
        <f aca="true" t="shared" si="91" ref="HQ20:HQ35">IF(OR(HK20="u",HK20="f",HK20="k",HI20&gt;0),"",IF(HH20-HF20&gt;0,HH20-HF20,""))</f>
      </c>
      <c r="HR20" s="130">
        <f aca="true" t="shared" si="92" ref="HR20:HR35">IF(HI20=0,"",IF(HI20+HH20-HF20&gt;0,HI20+HH20-HF20,""))</f>
      </c>
      <c r="HS20" s="128"/>
      <c r="HT20" s="129">
        <f aca="true" t="shared" si="93" ref="HT20:HT35">IF(OR(HK20="u",HK20="f",HK20="k"),"",IF(HH20+HI20-HF20&gt;-0.001,"",HH20+HI20-HF20))</f>
        <v>-8</v>
      </c>
      <c r="HU20" s="157"/>
      <c r="HV20" s="301"/>
      <c r="HW20" s="148"/>
      <c r="HX20" s="266">
        <f>1</f>
        <v>1</v>
      </c>
      <c r="HY20" s="267" t="str">
        <f>IF(IH4=1,"Mo",IF(IH4=2,"Di",IF(IH4=3,"Mi",IF(IH4=4,"Do",IF(IH4=5,"Fr",IF(IH4=6,"Sa",IF(IH4=7,"So","")))))))</f>
        <v>Do</v>
      </c>
      <c r="HZ20" s="268">
        <f>IF(SUM(IM$10)&gt;HX20,0,IF(IM$12="",'1. Schritt ---&gt;&gt;&gt; Grundangaben'!HZ86,IF(SUM(IM$12)&lt;HX20,0,'1. Schritt ---&gt;&gt;&gt; Grundangaben'!HZ86)))</f>
        <v>8</v>
      </c>
      <c r="IA20" s="268">
        <f aca="true" t="shared" si="94" ref="IA20:IA50">HZ20</f>
        <v>8</v>
      </c>
      <c r="IB20" s="31">
        <f>IF(HY20='1. Schritt ---&gt;&gt;&gt; Grundangaben'!$X$12,'1. Schritt ---&gt;&gt;&gt; Grundangaben'!$T$12,IF('2. Schritt ---&gt;&gt;&gt; Erfassung &lt;&lt;&lt;'!HY20='1. Schritt ---&gt;&gt;&gt; Grundangaben'!$X$13,'1. Schritt ---&gt;&gt;&gt; Grundangaben'!$T$13,IF('2. Schritt ---&gt;&gt;&gt; Erfassung &lt;&lt;&lt;'!HY20='1. Schritt ---&gt;&gt;&gt; Grundangaben'!$X$14,'1. Schritt ---&gt;&gt;&gt; Grundangaben'!$T$14,IF('2. Schritt ---&gt;&gt;&gt; Erfassung &lt;&lt;&lt;'!HY20='1. Schritt ---&gt;&gt;&gt; Grundangaben'!$X$15,'1. Schritt ---&gt;&gt;&gt; Grundangaben'!$T$15,IF('2. Schritt ---&gt;&gt;&gt; Erfassung &lt;&lt;&lt;'!HY20='1. Schritt ---&gt;&gt;&gt; Grundangaben'!$X$16,'1. Schritt ---&gt;&gt;&gt; Grundangaben'!$T$16,0)))))</f>
        <v>8</v>
      </c>
      <c r="IC20" s="260"/>
      <c r="ID20" s="261"/>
      <c r="IE20" s="262"/>
      <c r="IF20" s="311"/>
      <c r="IG20" s="318">
        <f aca="true" t="shared" si="95" ref="IG20:IG50">IF(OR(IF20="S-KUG",IF20="KUG"),IF(IA20-IC20-ID20&lt;0.001,"!",IA20-IC20-ID20),"")</f>
      </c>
      <c r="IH20" s="316">
        <f aca="true" t="shared" si="96" ref="IH20:IH50">IF(IF20="u",IF(IC20+ID20&gt;0,"!",IA20),"")</f>
      </c>
      <c r="II20" s="316">
        <f aca="true" t="shared" si="97" ref="II20:II35">IF(AND(IF20="u",IA20&gt;0),1,0)</f>
        <v>0</v>
      </c>
      <c r="IJ20" s="316">
        <f aca="true" t="shared" si="98" ref="IJ20:IJ50">IF(IF20="F",IF(IC20+ID20&gt;0,"!",IA20),"")</f>
      </c>
      <c r="IK20" s="315">
        <f aca="true" t="shared" si="99" ref="IK20:IK50">IF(IF20="K",IF(IA20-IC20-ID20&lt;0.00001,"!",IA20-IC20-ID20),"")</f>
      </c>
      <c r="IL20" s="82">
        <f aca="true" t="shared" si="100" ref="IL20:IL35">IF(OR(IF20="u",IF20="f",IF20="k",ID20&gt;0),"",IF(IC20-IA20&gt;0,IC20-IA20,""))</f>
      </c>
      <c r="IM20" s="130">
        <f aca="true" t="shared" si="101" ref="IM20:IM35">IF(ID20=0,"",IF(ID20+IC20-IA20&gt;0,ID20+IC20-IA20,""))</f>
      </c>
      <c r="IN20" s="128"/>
      <c r="IO20" s="129">
        <f aca="true" t="shared" si="102" ref="IO20:IO35">IF(OR(IF20="u",IF20="f",IF20="k"),"",IF(IC20+ID20-IA20&gt;-0.001,"",IC20+ID20-IA20))</f>
        <v>-8</v>
      </c>
      <c r="IP20" s="157"/>
      <c r="IQ20" s="301"/>
      <c r="IR20" s="148"/>
    </row>
    <row r="21" spans="1:252" s="32" customFormat="1" ht="22.5" customHeight="1">
      <c r="A21" s="28">
        <f>2</f>
        <v>2</v>
      </c>
      <c r="B21" s="29" t="str">
        <f>IF(M4=1,"Mo",IF(M4=2,"Di",IF(M4=3,"Mi",IF(M4=4,"Do",IF(M4=5,"Fr",IF(M4=6,"Sa",IF(M4=7,"So","")))))))</f>
        <v>Fr</v>
      </c>
      <c r="C21" s="30">
        <f>IF(SUM(P$10)&gt;A21,0,IF(P$12="",'1. Schritt ---&gt;&gt;&gt; Grundangaben'!C87,IF(SUM(P$12)&lt;A21,0,'1. Schritt ---&gt;&gt;&gt; Grundangaben'!C87)))</f>
        <v>6</v>
      </c>
      <c r="D21" s="30">
        <f aca="true" t="shared" si="103" ref="D21:D50">C21</f>
        <v>6</v>
      </c>
      <c r="E21" s="31">
        <f>IF(B21='1. Schritt ---&gt;&gt;&gt; Grundangaben'!$X$12,'1. Schritt ---&gt;&gt;&gt; Grundangaben'!$T$12,IF('2. Schritt ---&gt;&gt;&gt; Erfassung &lt;&lt;&lt;'!B21='1. Schritt ---&gt;&gt;&gt; Grundangaben'!$X$13,'1. Schritt ---&gt;&gt;&gt; Grundangaben'!$T$13,IF('2. Schritt ---&gt;&gt;&gt; Erfassung &lt;&lt;&lt;'!B21='1. Schritt ---&gt;&gt;&gt; Grundangaben'!$X$14,'1. Schritt ---&gt;&gt;&gt; Grundangaben'!$T$14,IF('2. Schritt ---&gt;&gt;&gt; Erfassung &lt;&lt;&lt;'!B21='1. Schritt ---&gt;&gt;&gt; Grundangaben'!$X$15,'1. Schritt ---&gt;&gt;&gt; Grundangaben'!$T$15,IF('2. Schritt ---&gt;&gt;&gt; Erfassung &lt;&lt;&lt;'!B21='1. Schritt ---&gt;&gt;&gt; Grundangaben'!$X$16,'1. Schritt ---&gt;&gt;&gt; Grundangaben'!$T$16,0)))))</f>
        <v>6</v>
      </c>
      <c r="F21" s="260"/>
      <c r="G21" s="261"/>
      <c r="H21" s="262"/>
      <c r="I21" s="311"/>
      <c r="J21" s="314">
        <f t="shared" si="0"/>
      </c>
      <c r="K21" s="316">
        <f t="shared" si="1"/>
      </c>
      <c r="L21" s="316">
        <f aca="true" t="shared" si="104" ref="L21:L50">IF(AND(I21="u",D21&gt;0),1,0)</f>
        <v>0</v>
      </c>
      <c r="M21" s="316">
        <f t="shared" si="2"/>
      </c>
      <c r="N21" s="315">
        <f t="shared" si="3"/>
      </c>
      <c r="O21" s="82">
        <f aca="true" t="shared" si="105" ref="O21:O50">IF(OR(I21="u",I21="f",I21="k",G21&gt;0),"",IF(F21-D21&gt;0,F21-D21,""))</f>
      </c>
      <c r="P21" s="130">
        <f aca="true" t="shared" si="106" ref="P21:P50">IF(G21=0,"",IF(G21+F21-D21&gt;0,G21+F21-D21,""))</f>
      </c>
      <c r="Q21" s="128"/>
      <c r="R21" s="129">
        <f aca="true" t="shared" si="107" ref="R21:R50">IF(OR(I21="u",I21="f",I21="k"),"",IF(F21+G21-D21&gt;-0.001,"",F21+G21-D21))</f>
        <v>-6</v>
      </c>
      <c r="S21" s="157"/>
      <c r="T21" s="301"/>
      <c r="U21" s="148"/>
      <c r="V21" s="28">
        <f>2</f>
        <v>2</v>
      </c>
      <c r="W21" s="29" t="str">
        <f>IF(AH4=1,"Mo",IF(AH4=2,"Di",IF(AH4=3,"Mi",IF(AH4=4,"Do",IF(AH4=5,"Fr",IF(AH4=6,"Sa",IF(AH4=7,"So","")))))))</f>
        <v>Fr</v>
      </c>
      <c r="X21" s="30">
        <f>IF(SUM(AK$10)&gt;V21,0,IF(AK$12="",'1. Schritt ---&gt;&gt;&gt; Grundangaben'!X87,IF(SUM(AK$12)&lt;V21,0,'1. Schritt ---&gt;&gt;&gt; Grundangaben'!X87)))</f>
        <v>6</v>
      </c>
      <c r="Y21" s="30">
        <f t="shared" si="4"/>
        <v>6</v>
      </c>
      <c r="Z21" s="31">
        <f>IF(W21='1. Schritt ---&gt;&gt;&gt; Grundangaben'!$X$12,'1. Schritt ---&gt;&gt;&gt; Grundangaben'!$T$12,IF('2. Schritt ---&gt;&gt;&gt; Erfassung &lt;&lt;&lt;'!W21='1. Schritt ---&gt;&gt;&gt; Grundangaben'!$X$13,'1. Schritt ---&gt;&gt;&gt; Grundangaben'!$T$13,IF('2. Schritt ---&gt;&gt;&gt; Erfassung &lt;&lt;&lt;'!W21='1. Schritt ---&gt;&gt;&gt; Grundangaben'!$X$14,'1. Schritt ---&gt;&gt;&gt; Grundangaben'!$T$14,IF('2. Schritt ---&gt;&gt;&gt; Erfassung &lt;&lt;&lt;'!W21='1. Schritt ---&gt;&gt;&gt; Grundangaben'!$X$15,'1. Schritt ---&gt;&gt;&gt; Grundangaben'!$T$15,IF('2. Schritt ---&gt;&gt;&gt; Erfassung &lt;&lt;&lt;'!W21='1. Schritt ---&gt;&gt;&gt; Grundangaben'!$X$16,'1. Schritt ---&gt;&gt;&gt; Grundangaben'!$T$16,0)))))</f>
        <v>6</v>
      </c>
      <c r="AA21" s="154"/>
      <c r="AB21" s="155"/>
      <c r="AC21" s="156"/>
      <c r="AD21" s="152"/>
      <c r="AE21" s="314">
        <f t="shared" si="5"/>
      </c>
      <c r="AF21" s="316">
        <f t="shared" si="6"/>
      </c>
      <c r="AG21" s="316">
        <f t="shared" si="7"/>
        <v>0</v>
      </c>
      <c r="AH21" s="316">
        <f t="shared" si="8"/>
      </c>
      <c r="AI21" s="315">
        <f t="shared" si="9"/>
      </c>
      <c r="AJ21" s="82">
        <f t="shared" si="10"/>
      </c>
      <c r="AK21" s="130">
        <f t="shared" si="11"/>
      </c>
      <c r="AL21" s="128"/>
      <c r="AM21" s="129">
        <f t="shared" si="12"/>
        <v>-6</v>
      </c>
      <c r="AN21" s="157"/>
      <c r="AO21" s="301"/>
      <c r="AP21" s="148"/>
      <c r="AQ21" s="28">
        <f>2</f>
        <v>2</v>
      </c>
      <c r="AR21" s="29" t="str">
        <f>IF(BC4=1,"Mo",IF(BC4=2,"Di",IF(BC4=3,"Mi",IF(BC4=4,"Do",IF(BC4=5,"Fr",IF(BC4=6,"Sa",IF(BC4=7,"So","")))))))</f>
        <v>Fr</v>
      </c>
      <c r="AS21" s="30">
        <f>IF(SUM(BF$10)&gt;AQ21,0,IF(BF$12="",'1. Schritt ---&gt;&gt;&gt; Grundangaben'!AS87,IF(SUM(BF$12)&lt;AQ21,0,'1. Schritt ---&gt;&gt;&gt; Grundangaben'!AS87)))</f>
        <v>6</v>
      </c>
      <c r="AT21" s="30">
        <f t="shared" si="13"/>
        <v>6</v>
      </c>
      <c r="AU21" s="31">
        <f>IF(AR21='1. Schritt ---&gt;&gt;&gt; Grundangaben'!$X$12,'1. Schritt ---&gt;&gt;&gt; Grundangaben'!$T$12,IF('2. Schritt ---&gt;&gt;&gt; Erfassung &lt;&lt;&lt;'!AR21='1. Schritt ---&gt;&gt;&gt; Grundangaben'!$X$13,'1. Schritt ---&gt;&gt;&gt; Grundangaben'!$T$13,IF('2. Schritt ---&gt;&gt;&gt; Erfassung &lt;&lt;&lt;'!AR21='1. Schritt ---&gt;&gt;&gt; Grundangaben'!$X$14,'1. Schritt ---&gt;&gt;&gt; Grundangaben'!$T$14,IF('2. Schritt ---&gt;&gt;&gt; Erfassung &lt;&lt;&lt;'!AR21='1. Schritt ---&gt;&gt;&gt; Grundangaben'!$X$15,'1. Schritt ---&gt;&gt;&gt; Grundangaben'!$T$15,IF('2. Schritt ---&gt;&gt;&gt; Erfassung &lt;&lt;&lt;'!AR21='1. Schritt ---&gt;&gt;&gt; Grundangaben'!$X$16,'1. Schritt ---&gt;&gt;&gt; Grundangaben'!$T$16,0)))))</f>
        <v>6</v>
      </c>
      <c r="AV21" s="154"/>
      <c r="AW21" s="155"/>
      <c r="AX21" s="156"/>
      <c r="AY21" s="152"/>
      <c r="AZ21" s="314">
        <f t="shared" si="14"/>
      </c>
      <c r="BA21" s="316">
        <f t="shared" si="15"/>
      </c>
      <c r="BB21" s="316">
        <f t="shared" si="16"/>
        <v>0</v>
      </c>
      <c r="BC21" s="316">
        <f t="shared" si="17"/>
      </c>
      <c r="BD21" s="315">
        <f t="shared" si="18"/>
      </c>
      <c r="BE21" s="82">
        <f t="shared" si="19"/>
      </c>
      <c r="BF21" s="130">
        <f t="shared" si="20"/>
      </c>
      <c r="BG21" s="128"/>
      <c r="BH21" s="129">
        <f t="shared" si="21"/>
        <v>-6</v>
      </c>
      <c r="BI21" s="157"/>
      <c r="BJ21" s="301"/>
      <c r="BK21" s="148"/>
      <c r="BL21" s="28">
        <f>2</f>
        <v>2</v>
      </c>
      <c r="BM21" s="29" t="str">
        <f>IF(BX4=1,"Mo",IF(BX4=2,"Di",IF(BX4=3,"Mi",IF(BX4=4,"Do",IF(BX4=5,"Fr",IF(BX4=6,"Sa",IF(BX4=7,"So","")))))))</f>
        <v>Fr</v>
      </c>
      <c r="BN21" s="30">
        <f>IF(SUM(CA$10)&gt;BL21,0,IF(CA$12="",'1. Schritt ---&gt;&gt;&gt; Grundangaben'!BN87,IF(SUM(CA$12)&lt;BL21,0,'1. Schritt ---&gt;&gt;&gt; Grundangaben'!BN87)))</f>
        <v>6</v>
      </c>
      <c r="BO21" s="30">
        <f t="shared" si="22"/>
        <v>6</v>
      </c>
      <c r="BP21" s="31">
        <f>IF(BM21='1. Schritt ---&gt;&gt;&gt; Grundangaben'!$X$12,'1. Schritt ---&gt;&gt;&gt; Grundangaben'!$T$12,IF('2. Schritt ---&gt;&gt;&gt; Erfassung &lt;&lt;&lt;'!BM21='1. Schritt ---&gt;&gt;&gt; Grundangaben'!$X$13,'1. Schritt ---&gt;&gt;&gt; Grundangaben'!$T$13,IF('2. Schritt ---&gt;&gt;&gt; Erfassung &lt;&lt;&lt;'!BM21='1. Schritt ---&gt;&gt;&gt; Grundangaben'!$X$14,'1. Schritt ---&gt;&gt;&gt; Grundangaben'!$T$14,IF('2. Schritt ---&gt;&gt;&gt; Erfassung &lt;&lt;&lt;'!BM21='1. Schritt ---&gt;&gt;&gt; Grundangaben'!$X$15,'1. Schritt ---&gt;&gt;&gt; Grundangaben'!$T$15,IF('2. Schritt ---&gt;&gt;&gt; Erfassung &lt;&lt;&lt;'!BM21='1. Schritt ---&gt;&gt;&gt; Grundangaben'!$X$16,'1. Schritt ---&gt;&gt;&gt; Grundangaben'!$T$16,0)))))</f>
        <v>6</v>
      </c>
      <c r="BQ21" s="154"/>
      <c r="BR21" s="155"/>
      <c r="BS21" s="156"/>
      <c r="BT21" s="152"/>
      <c r="BU21" s="314">
        <f t="shared" si="23"/>
      </c>
      <c r="BV21" s="316">
        <f t="shared" si="24"/>
      </c>
      <c r="BW21" s="316">
        <f t="shared" si="25"/>
        <v>0</v>
      </c>
      <c r="BX21" s="316">
        <f t="shared" si="26"/>
      </c>
      <c r="BY21" s="315">
        <f t="shared" si="27"/>
      </c>
      <c r="BZ21" s="82">
        <f t="shared" si="28"/>
      </c>
      <c r="CA21" s="130">
        <f t="shared" si="29"/>
      </c>
      <c r="CB21" s="128"/>
      <c r="CC21" s="129">
        <f t="shared" si="30"/>
        <v>-6</v>
      </c>
      <c r="CD21" s="157"/>
      <c r="CE21" s="301"/>
      <c r="CF21" s="148"/>
      <c r="CG21" s="28">
        <f>2</f>
        <v>2</v>
      </c>
      <c r="CH21" s="29" t="str">
        <f>IF(CS4=1,"Mo",IF(CS4=2,"Di",IF(CS4=3,"Mi",IF(CS4=4,"Do",IF(CS4=5,"Fr",IF(CS4=6,"Sa",IF(CS4=7,"So","")))))))</f>
        <v>Fr</v>
      </c>
      <c r="CI21" s="30">
        <f>IF(SUM(CV$10)&gt;CG21,0,IF(CV$12="",'1. Schritt ---&gt;&gt;&gt; Grundangaben'!CI87,IF(SUM(CV$12)&lt;CG21,0,'1. Schritt ---&gt;&gt;&gt; Grundangaben'!CI87)))</f>
        <v>6</v>
      </c>
      <c r="CJ21" s="30">
        <f t="shared" si="31"/>
        <v>6</v>
      </c>
      <c r="CK21" s="31">
        <f>IF(CH21='1. Schritt ---&gt;&gt;&gt; Grundangaben'!$X$12,'1. Schritt ---&gt;&gt;&gt; Grundangaben'!$T$12,IF('2. Schritt ---&gt;&gt;&gt; Erfassung &lt;&lt;&lt;'!CH21='1. Schritt ---&gt;&gt;&gt; Grundangaben'!$X$13,'1. Schritt ---&gt;&gt;&gt; Grundangaben'!$T$13,IF('2. Schritt ---&gt;&gt;&gt; Erfassung &lt;&lt;&lt;'!CH21='1. Schritt ---&gt;&gt;&gt; Grundangaben'!$X$14,'1. Schritt ---&gt;&gt;&gt; Grundangaben'!$T$14,IF('2. Schritt ---&gt;&gt;&gt; Erfassung &lt;&lt;&lt;'!CH21='1. Schritt ---&gt;&gt;&gt; Grundangaben'!$X$15,'1. Schritt ---&gt;&gt;&gt; Grundangaben'!$T$15,IF('2. Schritt ---&gt;&gt;&gt; Erfassung &lt;&lt;&lt;'!CH21='1. Schritt ---&gt;&gt;&gt; Grundangaben'!$X$16,'1. Schritt ---&gt;&gt;&gt; Grundangaben'!$T$16,0)))))</f>
        <v>6</v>
      </c>
      <c r="CL21" s="154"/>
      <c r="CM21" s="155"/>
      <c r="CN21" s="156"/>
      <c r="CO21" s="152"/>
      <c r="CP21" s="314">
        <f t="shared" si="32"/>
      </c>
      <c r="CQ21" s="316">
        <f t="shared" si="33"/>
      </c>
      <c r="CR21" s="316">
        <f t="shared" si="34"/>
        <v>0</v>
      </c>
      <c r="CS21" s="316">
        <f t="shared" si="35"/>
      </c>
      <c r="CT21" s="315">
        <f t="shared" si="36"/>
      </c>
      <c r="CU21" s="82">
        <f t="shared" si="37"/>
      </c>
      <c r="CV21" s="130">
        <f t="shared" si="38"/>
      </c>
      <c r="CW21" s="128"/>
      <c r="CX21" s="129">
        <f t="shared" si="39"/>
        <v>-6</v>
      </c>
      <c r="CY21" s="157"/>
      <c r="CZ21" s="301"/>
      <c r="DA21" s="148"/>
      <c r="DB21" s="28">
        <f>2</f>
        <v>2</v>
      </c>
      <c r="DC21" s="29" t="str">
        <f>IF(DN4=1,"Mo",IF(DN4=2,"Di",IF(DN4=3,"Mi",IF(DN4=4,"Do",IF(DN4=5,"Fr",IF(DN4=6,"Sa",IF(DN4=7,"So","")))))))</f>
        <v>Fr</v>
      </c>
      <c r="DD21" s="30">
        <f>IF(SUM(DQ$10)&gt;DB21,0,IF(DQ$12="",'1. Schritt ---&gt;&gt;&gt; Grundangaben'!DD87,IF(SUM(DQ$12)&lt;DB21,0,'1. Schritt ---&gt;&gt;&gt; Grundangaben'!DD87)))</f>
        <v>6</v>
      </c>
      <c r="DE21" s="30">
        <f t="shared" si="40"/>
        <v>6</v>
      </c>
      <c r="DF21" s="31">
        <f>IF(DC21='1. Schritt ---&gt;&gt;&gt; Grundangaben'!$X$12,'1. Schritt ---&gt;&gt;&gt; Grundangaben'!$T$12,IF('2. Schritt ---&gt;&gt;&gt; Erfassung &lt;&lt;&lt;'!DC21='1. Schritt ---&gt;&gt;&gt; Grundangaben'!$X$13,'1. Schritt ---&gt;&gt;&gt; Grundangaben'!$T$13,IF('2. Schritt ---&gt;&gt;&gt; Erfassung &lt;&lt;&lt;'!DC21='1. Schritt ---&gt;&gt;&gt; Grundangaben'!$X$14,'1. Schritt ---&gt;&gt;&gt; Grundangaben'!$T$14,IF('2. Schritt ---&gt;&gt;&gt; Erfassung &lt;&lt;&lt;'!DC21='1. Schritt ---&gt;&gt;&gt; Grundangaben'!$X$15,'1. Schritt ---&gt;&gt;&gt; Grundangaben'!$T$15,IF('2. Schritt ---&gt;&gt;&gt; Erfassung &lt;&lt;&lt;'!DC21='1. Schritt ---&gt;&gt;&gt; Grundangaben'!$X$16,'1. Schritt ---&gt;&gt;&gt; Grundangaben'!$T$16,0)))))</f>
        <v>6</v>
      </c>
      <c r="DG21" s="154"/>
      <c r="DH21" s="155"/>
      <c r="DI21" s="156"/>
      <c r="DJ21" s="152"/>
      <c r="DK21" s="314">
        <f t="shared" si="41"/>
      </c>
      <c r="DL21" s="316">
        <f t="shared" si="42"/>
      </c>
      <c r="DM21" s="316">
        <f t="shared" si="43"/>
        <v>0</v>
      </c>
      <c r="DN21" s="316">
        <f t="shared" si="44"/>
      </c>
      <c r="DO21" s="315">
        <f t="shared" si="45"/>
      </c>
      <c r="DP21" s="82">
        <f t="shared" si="46"/>
      </c>
      <c r="DQ21" s="130">
        <f t="shared" si="47"/>
      </c>
      <c r="DR21" s="128"/>
      <c r="DS21" s="129">
        <f t="shared" si="48"/>
        <v>-6</v>
      </c>
      <c r="DT21" s="157"/>
      <c r="DU21" s="301"/>
      <c r="DV21" s="148"/>
      <c r="DW21" s="28">
        <f>2</f>
        <v>2</v>
      </c>
      <c r="DX21" s="29" t="str">
        <f>IF(EI4=1,"Mo",IF(EI4=2,"Di",IF(EI4=3,"Mi",IF(EI4=4,"Do",IF(EI4=5,"Fr",IF(EI4=6,"Sa",IF(EI4=7,"So","")))))))</f>
        <v>Fr</v>
      </c>
      <c r="DY21" s="30">
        <f>IF(SUM(EL$10)&gt;DW21,0,IF(EL$12="",'1. Schritt ---&gt;&gt;&gt; Grundangaben'!DY87,IF(SUM(EL$12)&lt;DW21,0,'1. Schritt ---&gt;&gt;&gt; Grundangaben'!DY87)))</f>
        <v>6</v>
      </c>
      <c r="DZ21" s="30">
        <f t="shared" si="49"/>
        <v>6</v>
      </c>
      <c r="EA21" s="31">
        <f>IF(DX21='1. Schritt ---&gt;&gt;&gt; Grundangaben'!$X$12,'1. Schritt ---&gt;&gt;&gt; Grundangaben'!$T$12,IF('2. Schritt ---&gt;&gt;&gt; Erfassung &lt;&lt;&lt;'!DX21='1. Schritt ---&gt;&gt;&gt; Grundangaben'!$X$13,'1. Schritt ---&gt;&gt;&gt; Grundangaben'!$T$13,IF('2. Schritt ---&gt;&gt;&gt; Erfassung &lt;&lt;&lt;'!DX21='1. Schritt ---&gt;&gt;&gt; Grundangaben'!$X$14,'1. Schritt ---&gt;&gt;&gt; Grundangaben'!$T$14,IF('2. Schritt ---&gt;&gt;&gt; Erfassung &lt;&lt;&lt;'!DX21='1. Schritt ---&gt;&gt;&gt; Grundangaben'!$X$15,'1. Schritt ---&gt;&gt;&gt; Grundangaben'!$T$15,IF('2. Schritt ---&gt;&gt;&gt; Erfassung &lt;&lt;&lt;'!DX21='1. Schritt ---&gt;&gt;&gt; Grundangaben'!$X$16,'1. Schritt ---&gt;&gt;&gt; Grundangaben'!$T$16,0)))))</f>
        <v>6</v>
      </c>
      <c r="EB21" s="154"/>
      <c r="EC21" s="155"/>
      <c r="ED21" s="156"/>
      <c r="EE21" s="152"/>
      <c r="EF21" s="314">
        <f t="shared" si="50"/>
      </c>
      <c r="EG21" s="316">
        <f t="shared" si="51"/>
      </c>
      <c r="EH21" s="316">
        <f t="shared" si="52"/>
        <v>0</v>
      </c>
      <c r="EI21" s="316">
        <f t="shared" si="53"/>
      </c>
      <c r="EJ21" s="315">
        <f t="shared" si="54"/>
      </c>
      <c r="EK21" s="82">
        <f t="shared" si="55"/>
      </c>
      <c r="EL21" s="130">
        <f t="shared" si="56"/>
      </c>
      <c r="EM21" s="128"/>
      <c r="EN21" s="129">
        <f t="shared" si="57"/>
        <v>-6</v>
      </c>
      <c r="EO21" s="157"/>
      <c r="EP21" s="301"/>
      <c r="EQ21" s="148"/>
      <c r="ER21" s="28">
        <f>2</f>
        <v>2</v>
      </c>
      <c r="ES21" s="29" t="str">
        <f>IF(FD4=1,"Mo",IF(FD4=2,"Di",IF(FD4=3,"Mi",IF(FD4=4,"Do",IF(FD4=5,"Fr",IF(FD4=6,"Sa",IF(FD4=7,"So","")))))))</f>
        <v>Fr</v>
      </c>
      <c r="ET21" s="30">
        <f>IF(SUM(FG$10)&gt;ER21,0,IF(FG$12="",'1. Schritt ---&gt;&gt;&gt; Grundangaben'!ET87,IF(SUM(FG$12)&lt;ER21,0,'1. Schritt ---&gt;&gt;&gt; Grundangaben'!ET87)))</f>
        <v>6</v>
      </c>
      <c r="EU21" s="30">
        <f t="shared" si="58"/>
        <v>6</v>
      </c>
      <c r="EV21" s="31">
        <f>IF(ES21='1. Schritt ---&gt;&gt;&gt; Grundangaben'!$X$12,'1. Schritt ---&gt;&gt;&gt; Grundangaben'!$T$12,IF('2. Schritt ---&gt;&gt;&gt; Erfassung &lt;&lt;&lt;'!ES21='1. Schritt ---&gt;&gt;&gt; Grundangaben'!$X$13,'1. Schritt ---&gt;&gt;&gt; Grundangaben'!$T$13,IF('2. Schritt ---&gt;&gt;&gt; Erfassung &lt;&lt;&lt;'!ES21='1. Schritt ---&gt;&gt;&gt; Grundangaben'!$X$14,'1. Schritt ---&gt;&gt;&gt; Grundangaben'!$T$14,IF('2. Schritt ---&gt;&gt;&gt; Erfassung &lt;&lt;&lt;'!ES21='1. Schritt ---&gt;&gt;&gt; Grundangaben'!$X$15,'1. Schritt ---&gt;&gt;&gt; Grundangaben'!$T$15,IF('2. Schritt ---&gt;&gt;&gt; Erfassung &lt;&lt;&lt;'!ES21='1. Schritt ---&gt;&gt;&gt; Grundangaben'!$X$16,'1. Schritt ---&gt;&gt;&gt; Grundangaben'!$T$16,0)))))</f>
        <v>6</v>
      </c>
      <c r="EW21" s="154"/>
      <c r="EX21" s="155"/>
      <c r="EY21" s="156"/>
      <c r="EZ21" s="152"/>
      <c r="FA21" s="314">
        <f t="shared" si="59"/>
      </c>
      <c r="FB21" s="316">
        <f t="shared" si="60"/>
      </c>
      <c r="FC21" s="316">
        <f t="shared" si="61"/>
        <v>0</v>
      </c>
      <c r="FD21" s="316">
        <f t="shared" si="62"/>
      </c>
      <c r="FE21" s="315">
        <f t="shared" si="63"/>
      </c>
      <c r="FF21" s="82">
        <f t="shared" si="64"/>
      </c>
      <c r="FG21" s="130">
        <f t="shared" si="65"/>
      </c>
      <c r="FH21" s="128"/>
      <c r="FI21" s="129">
        <f t="shared" si="66"/>
        <v>-6</v>
      </c>
      <c r="FJ21" s="157"/>
      <c r="FK21" s="301"/>
      <c r="FL21" s="148"/>
      <c r="FM21" s="28">
        <f>2</f>
        <v>2</v>
      </c>
      <c r="FN21" s="29" t="str">
        <f>IF(FY4=1,"Mo",IF(FY4=2,"Di",IF(FY4=3,"Mi",IF(FY4=4,"Do",IF(FY4=5,"Fr",IF(FY4=6,"Sa",IF(FY4=7,"So","")))))))</f>
        <v>Fr</v>
      </c>
      <c r="FO21" s="30">
        <f>IF(SUM(GB$10)&gt;FM21,0,IF(GB$12="",'1. Schritt ---&gt;&gt;&gt; Grundangaben'!FO87,IF(SUM(GB$12)&lt;FM21,0,'1. Schritt ---&gt;&gt;&gt; Grundangaben'!FO87)))</f>
        <v>6</v>
      </c>
      <c r="FP21" s="30">
        <f t="shared" si="67"/>
        <v>6</v>
      </c>
      <c r="FQ21" s="31">
        <f>IF(FN21='1. Schritt ---&gt;&gt;&gt; Grundangaben'!$X$12,'1. Schritt ---&gt;&gt;&gt; Grundangaben'!$T$12,IF('2. Schritt ---&gt;&gt;&gt; Erfassung &lt;&lt;&lt;'!FN21='1. Schritt ---&gt;&gt;&gt; Grundangaben'!$X$13,'1. Schritt ---&gt;&gt;&gt; Grundangaben'!$T$13,IF('2. Schritt ---&gt;&gt;&gt; Erfassung &lt;&lt;&lt;'!FN21='1. Schritt ---&gt;&gt;&gt; Grundangaben'!$X$14,'1. Schritt ---&gt;&gt;&gt; Grundangaben'!$T$14,IF('2. Schritt ---&gt;&gt;&gt; Erfassung &lt;&lt;&lt;'!FN21='1. Schritt ---&gt;&gt;&gt; Grundangaben'!$X$15,'1. Schritt ---&gt;&gt;&gt; Grundangaben'!$T$15,IF('2. Schritt ---&gt;&gt;&gt; Erfassung &lt;&lt;&lt;'!FN21='1. Schritt ---&gt;&gt;&gt; Grundangaben'!$X$16,'1. Schritt ---&gt;&gt;&gt; Grundangaben'!$T$16,0)))))</f>
        <v>6</v>
      </c>
      <c r="FR21" s="154"/>
      <c r="FS21" s="155"/>
      <c r="FT21" s="156"/>
      <c r="FU21" s="152"/>
      <c r="FV21" s="314">
        <f t="shared" si="68"/>
      </c>
      <c r="FW21" s="316">
        <f t="shared" si="69"/>
      </c>
      <c r="FX21" s="316">
        <f t="shared" si="70"/>
        <v>0</v>
      </c>
      <c r="FY21" s="316">
        <f t="shared" si="71"/>
      </c>
      <c r="FZ21" s="315">
        <f t="shared" si="72"/>
      </c>
      <c r="GA21" s="82">
        <f t="shared" si="73"/>
      </c>
      <c r="GB21" s="130">
        <f t="shared" si="74"/>
      </c>
      <c r="GC21" s="128"/>
      <c r="GD21" s="129">
        <f t="shared" si="75"/>
        <v>-6</v>
      </c>
      <c r="GE21" s="157"/>
      <c r="GF21" s="301"/>
      <c r="GG21" s="148"/>
      <c r="GH21" s="28">
        <f>2</f>
        <v>2</v>
      </c>
      <c r="GI21" s="29" t="str">
        <f>IF(GT4=1,"Mo",IF(GT4=2,"Di",IF(GT4=3,"Mi",IF(GT4=4,"Do",IF(GT4=5,"Fr",IF(GT4=6,"Sa",IF(GT4=7,"So","")))))))</f>
        <v>Fr</v>
      </c>
      <c r="GJ21" s="30">
        <f>IF(SUM(GW$10)&gt;GH21,0,IF(GW$12="",'1. Schritt ---&gt;&gt;&gt; Grundangaben'!GJ87,IF(SUM(GW$12)&lt;GH21,0,'1. Schritt ---&gt;&gt;&gt; Grundangaben'!GJ87)))</f>
        <v>6</v>
      </c>
      <c r="GK21" s="30">
        <f t="shared" si="76"/>
        <v>6</v>
      </c>
      <c r="GL21" s="31">
        <f>IF(GI21='1. Schritt ---&gt;&gt;&gt; Grundangaben'!$X$12,'1. Schritt ---&gt;&gt;&gt; Grundangaben'!$T$12,IF('2. Schritt ---&gt;&gt;&gt; Erfassung &lt;&lt;&lt;'!GI21='1. Schritt ---&gt;&gt;&gt; Grundangaben'!$X$13,'1. Schritt ---&gt;&gt;&gt; Grundangaben'!$T$13,IF('2. Schritt ---&gt;&gt;&gt; Erfassung &lt;&lt;&lt;'!GI21='1. Schritt ---&gt;&gt;&gt; Grundangaben'!$X$14,'1. Schritt ---&gt;&gt;&gt; Grundangaben'!$T$14,IF('2. Schritt ---&gt;&gt;&gt; Erfassung &lt;&lt;&lt;'!GI21='1. Schritt ---&gt;&gt;&gt; Grundangaben'!$X$15,'1. Schritt ---&gt;&gt;&gt; Grundangaben'!$T$15,IF('2. Schritt ---&gt;&gt;&gt; Erfassung &lt;&lt;&lt;'!GI21='1. Schritt ---&gt;&gt;&gt; Grundangaben'!$X$16,'1. Schritt ---&gt;&gt;&gt; Grundangaben'!$T$16,0)))))</f>
        <v>6</v>
      </c>
      <c r="GM21" s="154"/>
      <c r="GN21" s="155"/>
      <c r="GO21" s="156"/>
      <c r="GP21" s="152"/>
      <c r="GQ21" s="314">
        <f t="shared" si="77"/>
      </c>
      <c r="GR21" s="316">
        <f t="shared" si="78"/>
      </c>
      <c r="GS21" s="316">
        <f t="shared" si="79"/>
        <v>0</v>
      </c>
      <c r="GT21" s="316">
        <f t="shared" si="80"/>
      </c>
      <c r="GU21" s="315">
        <f t="shared" si="81"/>
      </c>
      <c r="GV21" s="82">
        <f t="shared" si="82"/>
      </c>
      <c r="GW21" s="130">
        <f t="shared" si="83"/>
      </c>
      <c r="GX21" s="128"/>
      <c r="GY21" s="129">
        <f t="shared" si="84"/>
        <v>-6</v>
      </c>
      <c r="GZ21" s="157"/>
      <c r="HA21" s="301"/>
      <c r="HB21" s="148"/>
      <c r="HC21" s="28">
        <f>2</f>
        <v>2</v>
      </c>
      <c r="HD21" s="29" t="str">
        <f>IF(HO4=1,"Mo",IF(HO4=2,"Di",IF(HO4=3,"Mi",IF(HO4=4,"Do",IF(HO4=5,"Fr",IF(HO4=6,"Sa",IF(HO4=7,"So","")))))))</f>
        <v>Fr</v>
      </c>
      <c r="HE21" s="30">
        <f>IF(SUM(HR$10)&gt;HC21,0,IF(HR$12="",'1. Schritt ---&gt;&gt;&gt; Grundangaben'!HE87,IF(SUM(HR$12)&lt;HC21,0,'1. Schritt ---&gt;&gt;&gt; Grundangaben'!HE87)))</f>
        <v>6</v>
      </c>
      <c r="HF21" s="30">
        <f t="shared" si="85"/>
        <v>6</v>
      </c>
      <c r="HG21" s="31">
        <f>IF(HD21='1. Schritt ---&gt;&gt;&gt; Grundangaben'!$X$12,'1. Schritt ---&gt;&gt;&gt; Grundangaben'!$T$12,IF('2. Schritt ---&gt;&gt;&gt; Erfassung &lt;&lt;&lt;'!HD21='1. Schritt ---&gt;&gt;&gt; Grundangaben'!$X$13,'1. Schritt ---&gt;&gt;&gt; Grundangaben'!$T$13,IF('2. Schritt ---&gt;&gt;&gt; Erfassung &lt;&lt;&lt;'!HD21='1. Schritt ---&gt;&gt;&gt; Grundangaben'!$X$14,'1. Schritt ---&gt;&gt;&gt; Grundangaben'!$T$14,IF('2. Schritt ---&gt;&gt;&gt; Erfassung &lt;&lt;&lt;'!HD21='1. Schritt ---&gt;&gt;&gt; Grundangaben'!$X$15,'1. Schritt ---&gt;&gt;&gt; Grundangaben'!$T$15,IF('2. Schritt ---&gt;&gt;&gt; Erfassung &lt;&lt;&lt;'!HD21='1. Schritt ---&gt;&gt;&gt; Grundangaben'!$X$16,'1. Schritt ---&gt;&gt;&gt; Grundangaben'!$T$16,0)))))</f>
        <v>6</v>
      </c>
      <c r="HH21" s="154"/>
      <c r="HI21" s="155"/>
      <c r="HJ21" s="156"/>
      <c r="HK21" s="152"/>
      <c r="HL21" s="314">
        <f t="shared" si="86"/>
      </c>
      <c r="HM21" s="316">
        <f t="shared" si="87"/>
      </c>
      <c r="HN21" s="316">
        <f t="shared" si="88"/>
        <v>0</v>
      </c>
      <c r="HO21" s="316">
        <f t="shared" si="89"/>
      </c>
      <c r="HP21" s="315">
        <f t="shared" si="90"/>
      </c>
      <c r="HQ21" s="82">
        <f t="shared" si="91"/>
      </c>
      <c r="HR21" s="130">
        <f t="shared" si="92"/>
      </c>
      <c r="HS21" s="128"/>
      <c r="HT21" s="129">
        <f t="shared" si="93"/>
        <v>-6</v>
      </c>
      <c r="HU21" s="157"/>
      <c r="HV21" s="301"/>
      <c r="HW21" s="148"/>
      <c r="HX21" s="266">
        <f>2</f>
        <v>2</v>
      </c>
      <c r="HY21" s="267" t="str">
        <f>IF(IJ4=1,"Mo",IF(IJ4=2,"Di",IF(IJ4=3,"Mi",IF(IJ4=4,"Do",IF(IJ4=5,"Fr",IF(IJ4=6,"Sa",IF(IJ4=7,"So","")))))))</f>
        <v>Fr</v>
      </c>
      <c r="HZ21" s="268">
        <f>IF(SUM(IM$10)&gt;HX21,0,IF(IM$12="",'1. Schritt ---&gt;&gt;&gt; Grundangaben'!HZ87,IF(SUM(IM$12)&lt;HX21,0,'1. Schritt ---&gt;&gt;&gt; Grundangaben'!HZ87)))</f>
        <v>6</v>
      </c>
      <c r="IA21" s="268">
        <f t="shared" si="94"/>
        <v>6</v>
      </c>
      <c r="IB21" s="31">
        <f>IF(HY21='1. Schritt ---&gt;&gt;&gt; Grundangaben'!$X$12,'1. Schritt ---&gt;&gt;&gt; Grundangaben'!$T$12,IF('2. Schritt ---&gt;&gt;&gt; Erfassung &lt;&lt;&lt;'!HY21='1. Schritt ---&gt;&gt;&gt; Grundangaben'!$X$13,'1. Schritt ---&gt;&gt;&gt; Grundangaben'!$T$13,IF('2. Schritt ---&gt;&gt;&gt; Erfassung &lt;&lt;&lt;'!HY21='1. Schritt ---&gt;&gt;&gt; Grundangaben'!$X$14,'1. Schritt ---&gt;&gt;&gt; Grundangaben'!$T$14,IF('2. Schritt ---&gt;&gt;&gt; Erfassung &lt;&lt;&lt;'!HY21='1. Schritt ---&gt;&gt;&gt; Grundangaben'!$X$15,'1. Schritt ---&gt;&gt;&gt; Grundangaben'!$T$15,IF('2. Schritt ---&gt;&gt;&gt; Erfassung &lt;&lt;&lt;'!HY21='1. Schritt ---&gt;&gt;&gt; Grundangaben'!$X$16,'1. Schritt ---&gt;&gt;&gt; Grundangaben'!$T$16,0)))))</f>
        <v>6</v>
      </c>
      <c r="IC21" s="260"/>
      <c r="ID21" s="261"/>
      <c r="IE21" s="262"/>
      <c r="IF21" s="263"/>
      <c r="IG21" s="314">
        <f t="shared" si="95"/>
      </c>
      <c r="IH21" s="316">
        <f t="shared" si="96"/>
      </c>
      <c r="II21" s="316">
        <f t="shared" si="97"/>
        <v>0</v>
      </c>
      <c r="IJ21" s="316">
        <f t="shared" si="98"/>
      </c>
      <c r="IK21" s="315">
        <f t="shared" si="99"/>
      </c>
      <c r="IL21" s="82">
        <f t="shared" si="100"/>
      </c>
      <c r="IM21" s="130">
        <f t="shared" si="101"/>
      </c>
      <c r="IN21" s="128"/>
      <c r="IO21" s="129">
        <f t="shared" si="102"/>
        <v>-6</v>
      </c>
      <c r="IP21" s="157"/>
      <c r="IQ21" s="301"/>
      <c r="IR21" s="148"/>
    </row>
    <row r="22" spans="1:252" s="32" customFormat="1" ht="22.5" customHeight="1">
      <c r="A22" s="28">
        <f>3</f>
        <v>3</v>
      </c>
      <c r="B22" s="29" t="str">
        <f>IF(P8=1,"Mo",IF(P8=2,"Di",IF(P8=3,"Mi",IF(P8=4,"Do",IF(P8=5,"Fr",IF(P8=6,"Sa",IF(P8=7,"So","")))))))</f>
        <v>Sa</v>
      </c>
      <c r="C22" s="30">
        <f>IF(SUM(P$10)&gt;A22,0,IF(P$12="",'1. Schritt ---&gt;&gt;&gt; Grundangaben'!C88,IF(SUM(P$12)&lt;A22,0,'1. Schritt ---&gt;&gt;&gt; Grundangaben'!C88)))</f>
        <v>0</v>
      </c>
      <c r="D22" s="30">
        <f t="shared" si="103"/>
        <v>0</v>
      </c>
      <c r="E22" s="31">
        <f>IF(B22='1. Schritt ---&gt;&gt;&gt; Grundangaben'!$X$12,'1. Schritt ---&gt;&gt;&gt; Grundangaben'!$T$12,IF('2. Schritt ---&gt;&gt;&gt; Erfassung &lt;&lt;&lt;'!B22='1. Schritt ---&gt;&gt;&gt; Grundangaben'!$X$13,'1. Schritt ---&gt;&gt;&gt; Grundangaben'!$T$13,IF('2. Schritt ---&gt;&gt;&gt; Erfassung &lt;&lt;&lt;'!B22='1. Schritt ---&gt;&gt;&gt; Grundangaben'!$X$14,'1. Schritt ---&gt;&gt;&gt; Grundangaben'!$T$14,IF('2. Schritt ---&gt;&gt;&gt; Erfassung &lt;&lt;&lt;'!B22='1. Schritt ---&gt;&gt;&gt; Grundangaben'!$X$15,'1. Schritt ---&gt;&gt;&gt; Grundangaben'!$T$15,IF('2. Schritt ---&gt;&gt;&gt; Erfassung &lt;&lt;&lt;'!B22='1. Schritt ---&gt;&gt;&gt; Grundangaben'!$X$16,'1. Schritt ---&gt;&gt;&gt; Grundangaben'!$T$16,0)))))</f>
        <v>0</v>
      </c>
      <c r="F22" s="260"/>
      <c r="G22" s="261"/>
      <c r="H22" s="262"/>
      <c r="I22" s="311"/>
      <c r="J22" s="314">
        <f t="shared" si="0"/>
      </c>
      <c r="K22" s="316">
        <f t="shared" si="1"/>
      </c>
      <c r="L22" s="316">
        <f t="shared" si="104"/>
        <v>0</v>
      </c>
      <c r="M22" s="316">
        <f t="shared" si="2"/>
      </c>
      <c r="N22" s="315">
        <f t="shared" si="3"/>
      </c>
      <c r="O22" s="82">
        <f t="shared" si="105"/>
      </c>
      <c r="P22" s="130">
        <f t="shared" si="106"/>
      </c>
      <c r="Q22" s="128"/>
      <c r="R22" s="129">
        <f t="shared" si="107"/>
      </c>
      <c r="S22" s="157"/>
      <c r="T22" s="301"/>
      <c r="U22" s="148"/>
      <c r="V22" s="28">
        <f>3</f>
        <v>3</v>
      </c>
      <c r="W22" s="29" t="str">
        <f>IF(AK8=1,"Mo",IF(AK8=2,"Di",IF(AK8=3,"Mi",IF(AK8=4,"Do",IF(AK8=5,"Fr",IF(AK8=6,"Sa",IF(AK8=7,"So","")))))))</f>
        <v>Sa</v>
      </c>
      <c r="X22" s="30">
        <f>IF(SUM(AK$10)&gt;V22,0,IF(AK$12="",'1. Schritt ---&gt;&gt;&gt; Grundangaben'!X88,IF(SUM(AK$12)&lt;V22,0,'1. Schritt ---&gt;&gt;&gt; Grundangaben'!X88)))</f>
        <v>0</v>
      </c>
      <c r="Y22" s="30">
        <f t="shared" si="4"/>
        <v>0</v>
      </c>
      <c r="Z22" s="31">
        <f>IF(W22='1. Schritt ---&gt;&gt;&gt; Grundangaben'!$X$12,'1. Schritt ---&gt;&gt;&gt; Grundangaben'!$T$12,IF('2. Schritt ---&gt;&gt;&gt; Erfassung &lt;&lt;&lt;'!W22='1. Schritt ---&gt;&gt;&gt; Grundangaben'!$X$13,'1. Schritt ---&gt;&gt;&gt; Grundangaben'!$T$13,IF('2. Schritt ---&gt;&gt;&gt; Erfassung &lt;&lt;&lt;'!W22='1. Schritt ---&gt;&gt;&gt; Grundangaben'!$X$14,'1. Schritt ---&gt;&gt;&gt; Grundangaben'!$T$14,IF('2. Schritt ---&gt;&gt;&gt; Erfassung &lt;&lt;&lt;'!W22='1. Schritt ---&gt;&gt;&gt; Grundangaben'!$X$15,'1. Schritt ---&gt;&gt;&gt; Grundangaben'!$T$15,IF('2. Schritt ---&gt;&gt;&gt; Erfassung &lt;&lt;&lt;'!W22='1. Schritt ---&gt;&gt;&gt; Grundangaben'!$X$16,'1. Schritt ---&gt;&gt;&gt; Grundangaben'!$T$16,0)))))</f>
        <v>0</v>
      </c>
      <c r="AA22" s="154"/>
      <c r="AB22" s="155"/>
      <c r="AC22" s="156"/>
      <c r="AD22" s="152"/>
      <c r="AE22" s="314">
        <f t="shared" si="5"/>
      </c>
      <c r="AF22" s="316">
        <f t="shared" si="6"/>
      </c>
      <c r="AG22" s="316">
        <f t="shared" si="7"/>
        <v>0</v>
      </c>
      <c r="AH22" s="316">
        <f t="shared" si="8"/>
      </c>
      <c r="AI22" s="315">
        <f t="shared" si="9"/>
      </c>
      <c r="AJ22" s="82">
        <f t="shared" si="10"/>
      </c>
      <c r="AK22" s="130">
        <f t="shared" si="11"/>
      </c>
      <c r="AL22" s="128"/>
      <c r="AM22" s="129">
        <f t="shared" si="12"/>
      </c>
      <c r="AN22" s="157"/>
      <c r="AO22" s="301"/>
      <c r="AP22" s="148"/>
      <c r="AQ22" s="28">
        <f>3</f>
        <v>3</v>
      </c>
      <c r="AR22" s="29" t="str">
        <f>IF(BF8=1,"Mo",IF(BF8=2,"Di",IF(BF8=3,"Mi",IF(BF8=4,"Do",IF(BF8=5,"Fr",IF(BF8=6,"Sa",IF(BF8=7,"So","")))))))</f>
        <v>Sa</v>
      </c>
      <c r="AS22" s="30">
        <f>IF(SUM(BF$10)&gt;AQ22,0,IF(BF$12="",'1. Schritt ---&gt;&gt;&gt; Grundangaben'!AS88,IF(SUM(BF$12)&lt;AQ22,0,'1. Schritt ---&gt;&gt;&gt; Grundangaben'!AS88)))</f>
        <v>0</v>
      </c>
      <c r="AT22" s="30">
        <f t="shared" si="13"/>
        <v>0</v>
      </c>
      <c r="AU22" s="31">
        <f>IF(AR22='1. Schritt ---&gt;&gt;&gt; Grundangaben'!$X$12,'1. Schritt ---&gt;&gt;&gt; Grundangaben'!$T$12,IF('2. Schritt ---&gt;&gt;&gt; Erfassung &lt;&lt;&lt;'!AR22='1. Schritt ---&gt;&gt;&gt; Grundangaben'!$X$13,'1. Schritt ---&gt;&gt;&gt; Grundangaben'!$T$13,IF('2. Schritt ---&gt;&gt;&gt; Erfassung &lt;&lt;&lt;'!AR22='1. Schritt ---&gt;&gt;&gt; Grundangaben'!$X$14,'1. Schritt ---&gt;&gt;&gt; Grundangaben'!$T$14,IF('2. Schritt ---&gt;&gt;&gt; Erfassung &lt;&lt;&lt;'!AR22='1. Schritt ---&gt;&gt;&gt; Grundangaben'!$X$15,'1. Schritt ---&gt;&gt;&gt; Grundangaben'!$T$15,IF('2. Schritt ---&gt;&gt;&gt; Erfassung &lt;&lt;&lt;'!AR22='1. Schritt ---&gt;&gt;&gt; Grundangaben'!$X$16,'1. Schritt ---&gt;&gt;&gt; Grundangaben'!$T$16,0)))))</f>
        <v>0</v>
      </c>
      <c r="AV22" s="154"/>
      <c r="AW22" s="155"/>
      <c r="AX22" s="156"/>
      <c r="AY22" s="152"/>
      <c r="AZ22" s="314">
        <f t="shared" si="14"/>
      </c>
      <c r="BA22" s="316">
        <f t="shared" si="15"/>
      </c>
      <c r="BB22" s="316">
        <f t="shared" si="16"/>
        <v>0</v>
      </c>
      <c r="BC22" s="316">
        <f t="shared" si="17"/>
      </c>
      <c r="BD22" s="315">
        <f t="shared" si="18"/>
      </c>
      <c r="BE22" s="82">
        <f t="shared" si="19"/>
      </c>
      <c r="BF22" s="130">
        <f t="shared" si="20"/>
      </c>
      <c r="BG22" s="128"/>
      <c r="BH22" s="129">
        <f t="shared" si="21"/>
      </c>
      <c r="BI22" s="157"/>
      <c r="BJ22" s="301"/>
      <c r="BK22" s="148"/>
      <c r="BL22" s="28">
        <f>3</f>
        <v>3</v>
      </c>
      <c r="BM22" s="29" t="str">
        <f>IF(CA8=1,"Mo",IF(CA8=2,"Di",IF(CA8=3,"Mi",IF(CA8=4,"Do",IF(CA8=5,"Fr",IF(CA8=6,"Sa",IF(CA8=7,"So","")))))))</f>
        <v>Sa</v>
      </c>
      <c r="BN22" s="30">
        <f>IF(SUM(CA$10)&gt;BL22,0,IF(CA$12="",'1. Schritt ---&gt;&gt;&gt; Grundangaben'!BN88,IF(SUM(CA$12)&lt;BL22,0,'1. Schritt ---&gt;&gt;&gt; Grundangaben'!BN88)))</f>
        <v>0</v>
      </c>
      <c r="BO22" s="30">
        <f t="shared" si="22"/>
        <v>0</v>
      </c>
      <c r="BP22" s="31">
        <f>IF(BM22='1. Schritt ---&gt;&gt;&gt; Grundangaben'!$X$12,'1. Schritt ---&gt;&gt;&gt; Grundangaben'!$T$12,IF('2. Schritt ---&gt;&gt;&gt; Erfassung &lt;&lt;&lt;'!BM22='1. Schritt ---&gt;&gt;&gt; Grundangaben'!$X$13,'1. Schritt ---&gt;&gt;&gt; Grundangaben'!$T$13,IF('2. Schritt ---&gt;&gt;&gt; Erfassung &lt;&lt;&lt;'!BM22='1. Schritt ---&gt;&gt;&gt; Grundangaben'!$X$14,'1. Schritt ---&gt;&gt;&gt; Grundangaben'!$T$14,IF('2. Schritt ---&gt;&gt;&gt; Erfassung &lt;&lt;&lt;'!BM22='1. Schritt ---&gt;&gt;&gt; Grundangaben'!$X$15,'1. Schritt ---&gt;&gt;&gt; Grundangaben'!$T$15,IF('2. Schritt ---&gt;&gt;&gt; Erfassung &lt;&lt;&lt;'!BM22='1. Schritt ---&gt;&gt;&gt; Grundangaben'!$X$16,'1. Schritt ---&gt;&gt;&gt; Grundangaben'!$T$16,0)))))</f>
        <v>0</v>
      </c>
      <c r="BQ22" s="154"/>
      <c r="BR22" s="155"/>
      <c r="BS22" s="156"/>
      <c r="BT22" s="152"/>
      <c r="BU22" s="314">
        <f t="shared" si="23"/>
      </c>
      <c r="BV22" s="316">
        <f t="shared" si="24"/>
      </c>
      <c r="BW22" s="316">
        <f t="shared" si="25"/>
        <v>0</v>
      </c>
      <c r="BX22" s="316">
        <f t="shared" si="26"/>
      </c>
      <c r="BY22" s="315">
        <f t="shared" si="27"/>
      </c>
      <c r="BZ22" s="82">
        <f t="shared" si="28"/>
      </c>
      <c r="CA22" s="130">
        <f t="shared" si="29"/>
      </c>
      <c r="CB22" s="128"/>
      <c r="CC22" s="129">
        <f t="shared" si="30"/>
      </c>
      <c r="CD22" s="157"/>
      <c r="CE22" s="301"/>
      <c r="CF22" s="148"/>
      <c r="CG22" s="28">
        <f>3</f>
        <v>3</v>
      </c>
      <c r="CH22" s="29" t="str">
        <f>IF(CV8=1,"Mo",IF(CV8=2,"Di",IF(CV8=3,"Mi",IF(CV8=4,"Do",IF(CV8=5,"Fr",IF(CV8=6,"Sa",IF(CV8=7,"So","")))))))</f>
        <v>Sa</v>
      </c>
      <c r="CI22" s="30">
        <f>IF(SUM(CV$10)&gt;CG22,0,IF(CV$12="",'1. Schritt ---&gt;&gt;&gt; Grundangaben'!CI88,IF(SUM(CV$12)&lt;CG22,0,'1. Schritt ---&gt;&gt;&gt; Grundangaben'!CI88)))</f>
        <v>0</v>
      </c>
      <c r="CJ22" s="30">
        <f t="shared" si="31"/>
        <v>0</v>
      </c>
      <c r="CK22" s="31">
        <f>IF(CH22='1. Schritt ---&gt;&gt;&gt; Grundangaben'!$X$12,'1. Schritt ---&gt;&gt;&gt; Grundangaben'!$T$12,IF('2. Schritt ---&gt;&gt;&gt; Erfassung &lt;&lt;&lt;'!CH22='1. Schritt ---&gt;&gt;&gt; Grundangaben'!$X$13,'1. Schritt ---&gt;&gt;&gt; Grundangaben'!$T$13,IF('2. Schritt ---&gt;&gt;&gt; Erfassung &lt;&lt;&lt;'!CH22='1. Schritt ---&gt;&gt;&gt; Grundangaben'!$X$14,'1. Schritt ---&gt;&gt;&gt; Grundangaben'!$T$14,IF('2. Schritt ---&gt;&gt;&gt; Erfassung &lt;&lt;&lt;'!CH22='1. Schritt ---&gt;&gt;&gt; Grundangaben'!$X$15,'1. Schritt ---&gt;&gt;&gt; Grundangaben'!$T$15,IF('2. Schritt ---&gt;&gt;&gt; Erfassung &lt;&lt;&lt;'!CH22='1. Schritt ---&gt;&gt;&gt; Grundangaben'!$X$16,'1. Schritt ---&gt;&gt;&gt; Grundangaben'!$T$16,0)))))</f>
        <v>0</v>
      </c>
      <c r="CL22" s="154"/>
      <c r="CM22" s="155"/>
      <c r="CN22" s="156"/>
      <c r="CO22" s="152"/>
      <c r="CP22" s="314">
        <f t="shared" si="32"/>
      </c>
      <c r="CQ22" s="316">
        <f t="shared" si="33"/>
      </c>
      <c r="CR22" s="316">
        <f t="shared" si="34"/>
        <v>0</v>
      </c>
      <c r="CS22" s="316">
        <f t="shared" si="35"/>
      </c>
      <c r="CT22" s="315">
        <f t="shared" si="36"/>
      </c>
      <c r="CU22" s="82">
        <f t="shared" si="37"/>
      </c>
      <c r="CV22" s="130">
        <f t="shared" si="38"/>
      </c>
      <c r="CW22" s="128"/>
      <c r="CX22" s="129">
        <f t="shared" si="39"/>
      </c>
      <c r="CY22" s="157"/>
      <c r="CZ22" s="301"/>
      <c r="DA22" s="148"/>
      <c r="DB22" s="28">
        <f>3</f>
        <v>3</v>
      </c>
      <c r="DC22" s="29" t="str">
        <f>IF(DQ8=1,"Mo",IF(DQ8=2,"Di",IF(DQ8=3,"Mi",IF(DQ8=4,"Do",IF(DQ8=5,"Fr",IF(DQ8=6,"Sa",IF(DQ8=7,"So","")))))))</f>
        <v>Sa</v>
      </c>
      <c r="DD22" s="30">
        <f>IF(SUM(DQ$10)&gt;DB22,0,IF(DQ$12="",'1. Schritt ---&gt;&gt;&gt; Grundangaben'!DD88,IF(SUM(DQ$12)&lt;DB22,0,'1. Schritt ---&gt;&gt;&gt; Grundangaben'!DD88)))</f>
        <v>0</v>
      </c>
      <c r="DE22" s="30">
        <f t="shared" si="40"/>
        <v>0</v>
      </c>
      <c r="DF22" s="31">
        <f>IF(DC22='1. Schritt ---&gt;&gt;&gt; Grundangaben'!$X$12,'1. Schritt ---&gt;&gt;&gt; Grundangaben'!$T$12,IF('2. Schritt ---&gt;&gt;&gt; Erfassung &lt;&lt;&lt;'!DC22='1. Schritt ---&gt;&gt;&gt; Grundangaben'!$X$13,'1. Schritt ---&gt;&gt;&gt; Grundangaben'!$T$13,IF('2. Schritt ---&gt;&gt;&gt; Erfassung &lt;&lt;&lt;'!DC22='1. Schritt ---&gt;&gt;&gt; Grundangaben'!$X$14,'1. Schritt ---&gt;&gt;&gt; Grundangaben'!$T$14,IF('2. Schritt ---&gt;&gt;&gt; Erfassung &lt;&lt;&lt;'!DC22='1. Schritt ---&gt;&gt;&gt; Grundangaben'!$X$15,'1. Schritt ---&gt;&gt;&gt; Grundangaben'!$T$15,IF('2. Schritt ---&gt;&gt;&gt; Erfassung &lt;&lt;&lt;'!DC22='1. Schritt ---&gt;&gt;&gt; Grundangaben'!$X$16,'1. Schritt ---&gt;&gt;&gt; Grundangaben'!$T$16,0)))))</f>
        <v>0</v>
      </c>
      <c r="DG22" s="154"/>
      <c r="DH22" s="155"/>
      <c r="DI22" s="156"/>
      <c r="DJ22" s="152"/>
      <c r="DK22" s="314">
        <f t="shared" si="41"/>
      </c>
      <c r="DL22" s="316">
        <f t="shared" si="42"/>
      </c>
      <c r="DM22" s="316">
        <f t="shared" si="43"/>
        <v>0</v>
      </c>
      <c r="DN22" s="316">
        <f t="shared" si="44"/>
      </c>
      <c r="DO22" s="315">
        <f t="shared" si="45"/>
      </c>
      <c r="DP22" s="82">
        <f t="shared" si="46"/>
      </c>
      <c r="DQ22" s="130">
        <f t="shared" si="47"/>
      </c>
      <c r="DR22" s="128"/>
      <c r="DS22" s="129">
        <f t="shared" si="48"/>
      </c>
      <c r="DT22" s="157"/>
      <c r="DU22" s="301"/>
      <c r="DV22" s="148"/>
      <c r="DW22" s="28">
        <f>3</f>
        <v>3</v>
      </c>
      <c r="DX22" s="29" t="str">
        <f>IF(EL8=1,"Mo",IF(EL8=2,"Di",IF(EL8=3,"Mi",IF(EL8=4,"Do",IF(EL8=5,"Fr",IF(EL8=6,"Sa",IF(EL8=7,"So","")))))))</f>
        <v>Sa</v>
      </c>
      <c r="DY22" s="30">
        <f>IF(SUM(EL$10)&gt;DW22,0,IF(EL$12="",'1. Schritt ---&gt;&gt;&gt; Grundangaben'!DY88,IF(SUM(EL$12)&lt;DW22,0,'1. Schritt ---&gt;&gt;&gt; Grundangaben'!DY88)))</f>
        <v>0</v>
      </c>
      <c r="DZ22" s="30">
        <f t="shared" si="49"/>
        <v>0</v>
      </c>
      <c r="EA22" s="31">
        <f>IF(DX22='1. Schritt ---&gt;&gt;&gt; Grundangaben'!$X$12,'1. Schritt ---&gt;&gt;&gt; Grundangaben'!$T$12,IF('2. Schritt ---&gt;&gt;&gt; Erfassung &lt;&lt;&lt;'!DX22='1. Schritt ---&gt;&gt;&gt; Grundangaben'!$X$13,'1. Schritt ---&gt;&gt;&gt; Grundangaben'!$T$13,IF('2. Schritt ---&gt;&gt;&gt; Erfassung &lt;&lt;&lt;'!DX22='1. Schritt ---&gt;&gt;&gt; Grundangaben'!$X$14,'1. Schritt ---&gt;&gt;&gt; Grundangaben'!$T$14,IF('2. Schritt ---&gt;&gt;&gt; Erfassung &lt;&lt;&lt;'!DX22='1. Schritt ---&gt;&gt;&gt; Grundangaben'!$X$15,'1. Schritt ---&gt;&gt;&gt; Grundangaben'!$T$15,IF('2. Schritt ---&gt;&gt;&gt; Erfassung &lt;&lt;&lt;'!DX22='1. Schritt ---&gt;&gt;&gt; Grundangaben'!$X$16,'1. Schritt ---&gt;&gt;&gt; Grundangaben'!$T$16,0)))))</f>
        <v>0</v>
      </c>
      <c r="EB22" s="154"/>
      <c r="EC22" s="155"/>
      <c r="ED22" s="156"/>
      <c r="EE22" s="152"/>
      <c r="EF22" s="314">
        <f t="shared" si="50"/>
      </c>
      <c r="EG22" s="316">
        <f t="shared" si="51"/>
      </c>
      <c r="EH22" s="316">
        <f t="shared" si="52"/>
        <v>0</v>
      </c>
      <c r="EI22" s="316">
        <f t="shared" si="53"/>
      </c>
      <c r="EJ22" s="315">
        <f t="shared" si="54"/>
      </c>
      <c r="EK22" s="82">
        <f t="shared" si="55"/>
      </c>
      <c r="EL22" s="130">
        <f t="shared" si="56"/>
      </c>
      <c r="EM22" s="128"/>
      <c r="EN22" s="129">
        <f t="shared" si="57"/>
      </c>
      <c r="EO22" s="157"/>
      <c r="EP22" s="301"/>
      <c r="EQ22" s="148"/>
      <c r="ER22" s="28">
        <f>3</f>
        <v>3</v>
      </c>
      <c r="ES22" s="29" t="str">
        <f>IF(FG8=1,"Mo",IF(FG8=2,"Di",IF(FG8=3,"Mi",IF(FG8=4,"Do",IF(FG8=5,"Fr",IF(FG8=6,"Sa",IF(FG8=7,"So","")))))))</f>
        <v>Sa</v>
      </c>
      <c r="ET22" s="30">
        <f>IF(SUM(FG$10)&gt;ER22,0,IF(FG$12="",'1. Schritt ---&gt;&gt;&gt; Grundangaben'!ET88,IF(SUM(FG$12)&lt;ER22,0,'1. Schritt ---&gt;&gt;&gt; Grundangaben'!ET88)))</f>
        <v>0</v>
      </c>
      <c r="EU22" s="30">
        <f t="shared" si="58"/>
        <v>0</v>
      </c>
      <c r="EV22" s="31">
        <f>IF(ES22='1. Schritt ---&gt;&gt;&gt; Grundangaben'!$X$12,'1. Schritt ---&gt;&gt;&gt; Grundangaben'!$T$12,IF('2. Schritt ---&gt;&gt;&gt; Erfassung &lt;&lt;&lt;'!ES22='1. Schritt ---&gt;&gt;&gt; Grundangaben'!$X$13,'1. Schritt ---&gt;&gt;&gt; Grundangaben'!$T$13,IF('2. Schritt ---&gt;&gt;&gt; Erfassung &lt;&lt;&lt;'!ES22='1. Schritt ---&gt;&gt;&gt; Grundangaben'!$X$14,'1. Schritt ---&gt;&gt;&gt; Grundangaben'!$T$14,IF('2. Schritt ---&gt;&gt;&gt; Erfassung &lt;&lt;&lt;'!ES22='1. Schritt ---&gt;&gt;&gt; Grundangaben'!$X$15,'1. Schritt ---&gt;&gt;&gt; Grundangaben'!$T$15,IF('2. Schritt ---&gt;&gt;&gt; Erfassung &lt;&lt;&lt;'!ES22='1. Schritt ---&gt;&gt;&gt; Grundangaben'!$X$16,'1. Schritt ---&gt;&gt;&gt; Grundangaben'!$T$16,0)))))</f>
        <v>0</v>
      </c>
      <c r="EW22" s="154"/>
      <c r="EX22" s="155"/>
      <c r="EY22" s="156"/>
      <c r="EZ22" s="152"/>
      <c r="FA22" s="314">
        <f t="shared" si="59"/>
      </c>
      <c r="FB22" s="316">
        <f t="shared" si="60"/>
      </c>
      <c r="FC22" s="316">
        <f t="shared" si="61"/>
        <v>0</v>
      </c>
      <c r="FD22" s="316">
        <f t="shared" si="62"/>
      </c>
      <c r="FE22" s="315">
        <f t="shared" si="63"/>
      </c>
      <c r="FF22" s="82">
        <f t="shared" si="64"/>
      </c>
      <c r="FG22" s="130">
        <f t="shared" si="65"/>
      </c>
      <c r="FH22" s="128"/>
      <c r="FI22" s="129">
        <f t="shared" si="66"/>
      </c>
      <c r="FJ22" s="157"/>
      <c r="FK22" s="301"/>
      <c r="FL22" s="148"/>
      <c r="FM22" s="28">
        <f>3</f>
        <v>3</v>
      </c>
      <c r="FN22" s="29" t="str">
        <f>IF(GB8=1,"Mo",IF(GB8=2,"Di",IF(GB8=3,"Mi",IF(GB8=4,"Do",IF(GB8=5,"Fr",IF(GB8=6,"Sa",IF(GB8=7,"So","")))))))</f>
        <v>Sa</v>
      </c>
      <c r="FO22" s="30">
        <f>IF(SUM(GB$10)&gt;FM22,0,IF(GB$12="",'1. Schritt ---&gt;&gt;&gt; Grundangaben'!FO88,IF(SUM(GB$12)&lt;FM22,0,'1. Schritt ---&gt;&gt;&gt; Grundangaben'!FO88)))</f>
        <v>0</v>
      </c>
      <c r="FP22" s="30">
        <f t="shared" si="67"/>
        <v>0</v>
      </c>
      <c r="FQ22" s="31">
        <f>IF(FN22='1. Schritt ---&gt;&gt;&gt; Grundangaben'!$X$12,'1. Schritt ---&gt;&gt;&gt; Grundangaben'!$T$12,IF('2. Schritt ---&gt;&gt;&gt; Erfassung &lt;&lt;&lt;'!FN22='1. Schritt ---&gt;&gt;&gt; Grundangaben'!$X$13,'1. Schritt ---&gt;&gt;&gt; Grundangaben'!$T$13,IF('2. Schritt ---&gt;&gt;&gt; Erfassung &lt;&lt;&lt;'!FN22='1. Schritt ---&gt;&gt;&gt; Grundangaben'!$X$14,'1. Schritt ---&gt;&gt;&gt; Grundangaben'!$T$14,IF('2. Schritt ---&gt;&gt;&gt; Erfassung &lt;&lt;&lt;'!FN22='1. Schritt ---&gt;&gt;&gt; Grundangaben'!$X$15,'1. Schritt ---&gt;&gt;&gt; Grundangaben'!$T$15,IF('2. Schritt ---&gt;&gt;&gt; Erfassung &lt;&lt;&lt;'!FN22='1. Schritt ---&gt;&gt;&gt; Grundangaben'!$X$16,'1. Schritt ---&gt;&gt;&gt; Grundangaben'!$T$16,0)))))</f>
        <v>0</v>
      </c>
      <c r="FR22" s="154"/>
      <c r="FS22" s="155"/>
      <c r="FT22" s="156"/>
      <c r="FU22" s="152"/>
      <c r="FV22" s="314">
        <f t="shared" si="68"/>
      </c>
      <c r="FW22" s="316">
        <f t="shared" si="69"/>
      </c>
      <c r="FX22" s="316">
        <f t="shared" si="70"/>
        <v>0</v>
      </c>
      <c r="FY22" s="316">
        <f t="shared" si="71"/>
      </c>
      <c r="FZ22" s="315">
        <f t="shared" si="72"/>
      </c>
      <c r="GA22" s="82">
        <f t="shared" si="73"/>
      </c>
      <c r="GB22" s="130">
        <f t="shared" si="74"/>
      </c>
      <c r="GC22" s="128"/>
      <c r="GD22" s="129">
        <f t="shared" si="75"/>
      </c>
      <c r="GE22" s="157"/>
      <c r="GF22" s="301"/>
      <c r="GG22" s="148"/>
      <c r="GH22" s="28">
        <f>3</f>
        <v>3</v>
      </c>
      <c r="GI22" s="29" t="str">
        <f>IF(GW8=1,"Mo",IF(GW8=2,"Di",IF(GW8=3,"Mi",IF(GW8=4,"Do",IF(GW8=5,"Fr",IF(GW8=6,"Sa",IF(GW8=7,"So","")))))))</f>
        <v>Sa</v>
      </c>
      <c r="GJ22" s="30">
        <f>IF(SUM(GW$10)&gt;GH22,0,IF(GW$12="",'1. Schritt ---&gt;&gt;&gt; Grundangaben'!GJ88,IF(SUM(GW$12)&lt;GH22,0,'1. Schritt ---&gt;&gt;&gt; Grundangaben'!GJ88)))</f>
        <v>0</v>
      </c>
      <c r="GK22" s="30">
        <f t="shared" si="76"/>
        <v>0</v>
      </c>
      <c r="GL22" s="31">
        <f>IF(GI22='1. Schritt ---&gt;&gt;&gt; Grundangaben'!$X$12,'1. Schritt ---&gt;&gt;&gt; Grundangaben'!$T$12,IF('2. Schritt ---&gt;&gt;&gt; Erfassung &lt;&lt;&lt;'!GI22='1. Schritt ---&gt;&gt;&gt; Grundangaben'!$X$13,'1. Schritt ---&gt;&gt;&gt; Grundangaben'!$T$13,IF('2. Schritt ---&gt;&gt;&gt; Erfassung &lt;&lt;&lt;'!GI22='1. Schritt ---&gt;&gt;&gt; Grundangaben'!$X$14,'1. Schritt ---&gt;&gt;&gt; Grundangaben'!$T$14,IF('2. Schritt ---&gt;&gt;&gt; Erfassung &lt;&lt;&lt;'!GI22='1. Schritt ---&gt;&gt;&gt; Grundangaben'!$X$15,'1. Schritt ---&gt;&gt;&gt; Grundangaben'!$T$15,IF('2. Schritt ---&gt;&gt;&gt; Erfassung &lt;&lt;&lt;'!GI22='1. Schritt ---&gt;&gt;&gt; Grundangaben'!$X$16,'1. Schritt ---&gt;&gt;&gt; Grundangaben'!$T$16,0)))))</f>
        <v>0</v>
      </c>
      <c r="GM22" s="154"/>
      <c r="GN22" s="155"/>
      <c r="GO22" s="156"/>
      <c r="GP22" s="152"/>
      <c r="GQ22" s="314">
        <f t="shared" si="77"/>
      </c>
      <c r="GR22" s="316">
        <f t="shared" si="78"/>
      </c>
      <c r="GS22" s="316">
        <f t="shared" si="79"/>
        <v>0</v>
      </c>
      <c r="GT22" s="316">
        <f t="shared" si="80"/>
      </c>
      <c r="GU22" s="315">
        <f t="shared" si="81"/>
      </c>
      <c r="GV22" s="82">
        <f t="shared" si="82"/>
      </c>
      <c r="GW22" s="130">
        <f t="shared" si="83"/>
      </c>
      <c r="GX22" s="128"/>
      <c r="GY22" s="129">
        <f t="shared" si="84"/>
      </c>
      <c r="GZ22" s="157"/>
      <c r="HA22" s="301"/>
      <c r="HB22" s="148"/>
      <c r="HC22" s="28">
        <f>3</f>
        <v>3</v>
      </c>
      <c r="HD22" s="29" t="str">
        <f>IF(HR8=1,"Mo",IF(HR8=2,"Di",IF(HR8=3,"Mi",IF(HR8=4,"Do",IF(HR8=5,"Fr",IF(HR8=6,"Sa",IF(HR8=7,"So","")))))))</f>
        <v>Sa</v>
      </c>
      <c r="HE22" s="30">
        <f>IF(SUM(HR$10)&gt;HC22,0,IF(HR$12="",'1. Schritt ---&gt;&gt;&gt; Grundangaben'!HE88,IF(SUM(HR$12)&lt;HC22,0,'1. Schritt ---&gt;&gt;&gt; Grundangaben'!HE88)))</f>
        <v>0</v>
      </c>
      <c r="HF22" s="30">
        <f t="shared" si="85"/>
        <v>0</v>
      </c>
      <c r="HG22" s="31">
        <f>IF(HD22='1. Schritt ---&gt;&gt;&gt; Grundangaben'!$X$12,'1. Schritt ---&gt;&gt;&gt; Grundangaben'!$T$12,IF('2. Schritt ---&gt;&gt;&gt; Erfassung &lt;&lt;&lt;'!HD22='1. Schritt ---&gt;&gt;&gt; Grundangaben'!$X$13,'1. Schritt ---&gt;&gt;&gt; Grundangaben'!$T$13,IF('2. Schritt ---&gt;&gt;&gt; Erfassung &lt;&lt;&lt;'!HD22='1. Schritt ---&gt;&gt;&gt; Grundangaben'!$X$14,'1. Schritt ---&gt;&gt;&gt; Grundangaben'!$T$14,IF('2. Schritt ---&gt;&gt;&gt; Erfassung &lt;&lt;&lt;'!HD22='1. Schritt ---&gt;&gt;&gt; Grundangaben'!$X$15,'1. Schritt ---&gt;&gt;&gt; Grundangaben'!$T$15,IF('2. Schritt ---&gt;&gt;&gt; Erfassung &lt;&lt;&lt;'!HD22='1. Schritt ---&gt;&gt;&gt; Grundangaben'!$X$16,'1. Schritt ---&gt;&gt;&gt; Grundangaben'!$T$16,0)))))</f>
        <v>0</v>
      </c>
      <c r="HH22" s="154"/>
      <c r="HI22" s="155"/>
      <c r="HJ22" s="156"/>
      <c r="HK22" s="152"/>
      <c r="HL22" s="314">
        <f t="shared" si="86"/>
      </c>
      <c r="HM22" s="316">
        <f t="shared" si="87"/>
      </c>
      <c r="HN22" s="316">
        <f t="shared" si="88"/>
        <v>0</v>
      </c>
      <c r="HO22" s="316">
        <f t="shared" si="89"/>
      </c>
      <c r="HP22" s="315">
        <f t="shared" si="90"/>
      </c>
      <c r="HQ22" s="82">
        <f t="shared" si="91"/>
      </c>
      <c r="HR22" s="130">
        <f t="shared" si="92"/>
      </c>
      <c r="HS22" s="128"/>
      <c r="HT22" s="129">
        <f t="shared" si="93"/>
      </c>
      <c r="HU22" s="157"/>
      <c r="HV22" s="301"/>
      <c r="HW22" s="148"/>
      <c r="HX22" s="266">
        <f>3</f>
        <v>3</v>
      </c>
      <c r="HY22" s="267" t="str">
        <f>IF(IM8=1,"Mo",IF(IM8=2,"Di",IF(IM8=3,"Mi",IF(IM8=4,"Do",IF(IM8=5,"Fr",IF(IM8=6,"Sa",IF(IM8=7,"So","")))))))</f>
        <v>Sa</v>
      </c>
      <c r="HZ22" s="268">
        <f>IF(SUM(IM$10)&gt;HX22,0,IF(IM$12="",'1. Schritt ---&gt;&gt;&gt; Grundangaben'!HZ88,IF(SUM(IM$12)&lt;HX22,0,'1. Schritt ---&gt;&gt;&gt; Grundangaben'!HZ88)))</f>
        <v>0</v>
      </c>
      <c r="IA22" s="268">
        <f t="shared" si="94"/>
        <v>0</v>
      </c>
      <c r="IB22" s="31">
        <f>IF(HY22='1. Schritt ---&gt;&gt;&gt; Grundangaben'!$X$12,'1. Schritt ---&gt;&gt;&gt; Grundangaben'!$T$12,IF('2. Schritt ---&gt;&gt;&gt; Erfassung &lt;&lt;&lt;'!HY22='1. Schritt ---&gt;&gt;&gt; Grundangaben'!$X$13,'1. Schritt ---&gt;&gt;&gt; Grundangaben'!$T$13,IF('2. Schritt ---&gt;&gt;&gt; Erfassung &lt;&lt;&lt;'!HY22='1. Schritt ---&gt;&gt;&gt; Grundangaben'!$X$14,'1. Schritt ---&gt;&gt;&gt; Grundangaben'!$T$14,IF('2. Schritt ---&gt;&gt;&gt; Erfassung &lt;&lt;&lt;'!HY22='1. Schritt ---&gt;&gt;&gt; Grundangaben'!$X$15,'1. Schritt ---&gt;&gt;&gt; Grundangaben'!$T$15,IF('2. Schritt ---&gt;&gt;&gt; Erfassung &lt;&lt;&lt;'!HY22='1. Schritt ---&gt;&gt;&gt; Grundangaben'!$X$16,'1. Schritt ---&gt;&gt;&gt; Grundangaben'!$T$16,0)))))</f>
        <v>0</v>
      </c>
      <c r="IC22" s="260"/>
      <c r="ID22" s="261"/>
      <c r="IE22" s="262"/>
      <c r="IF22" s="263"/>
      <c r="IG22" s="314">
        <f t="shared" si="95"/>
      </c>
      <c r="IH22" s="316">
        <f t="shared" si="96"/>
      </c>
      <c r="II22" s="316">
        <f t="shared" si="97"/>
        <v>0</v>
      </c>
      <c r="IJ22" s="316">
        <f t="shared" si="98"/>
      </c>
      <c r="IK22" s="315">
        <f t="shared" si="99"/>
      </c>
      <c r="IL22" s="82">
        <f t="shared" si="100"/>
      </c>
      <c r="IM22" s="130">
        <f t="shared" si="101"/>
      </c>
      <c r="IN22" s="128"/>
      <c r="IO22" s="129">
        <f t="shared" si="102"/>
      </c>
      <c r="IP22" s="157"/>
      <c r="IQ22" s="301"/>
      <c r="IR22" s="148"/>
    </row>
    <row r="23" spans="1:252" s="32" customFormat="1" ht="22.5" customHeight="1">
      <c r="A23" s="28">
        <f>4</f>
        <v>4</v>
      </c>
      <c r="B23" s="29" t="str">
        <f>IF(N4=1,"Mo",IF(N4=2,"Di",IF(N4=3,"Mi",IF(N4=4,"Do",IF(N4=5,"Fr",IF(N4=6,"Sa",IF(N4=7,"So","")))))))</f>
        <v>So</v>
      </c>
      <c r="C23" s="30">
        <f>IF(SUM(P$10)&gt;A23,0,IF(P$12="",'1. Schritt ---&gt;&gt;&gt; Grundangaben'!C89,IF(SUM(P$12)&lt;A23,0,'1. Schritt ---&gt;&gt;&gt; Grundangaben'!C89)))</f>
        <v>0</v>
      </c>
      <c r="D23" s="30">
        <f t="shared" si="103"/>
        <v>0</v>
      </c>
      <c r="E23" s="31">
        <f>IF(B23='1. Schritt ---&gt;&gt;&gt; Grundangaben'!$X$12,'1. Schritt ---&gt;&gt;&gt; Grundangaben'!$T$12,IF('2. Schritt ---&gt;&gt;&gt; Erfassung &lt;&lt;&lt;'!B23='1. Schritt ---&gt;&gt;&gt; Grundangaben'!$X$13,'1. Schritt ---&gt;&gt;&gt; Grundangaben'!$T$13,IF('2. Schritt ---&gt;&gt;&gt; Erfassung &lt;&lt;&lt;'!B23='1. Schritt ---&gt;&gt;&gt; Grundangaben'!$X$14,'1. Schritt ---&gt;&gt;&gt; Grundangaben'!$T$14,IF('2. Schritt ---&gt;&gt;&gt; Erfassung &lt;&lt;&lt;'!B23='1. Schritt ---&gt;&gt;&gt; Grundangaben'!$X$15,'1. Schritt ---&gt;&gt;&gt; Grundangaben'!$T$15,IF('2. Schritt ---&gt;&gt;&gt; Erfassung &lt;&lt;&lt;'!B23='1. Schritt ---&gt;&gt;&gt; Grundangaben'!$X$16,'1. Schritt ---&gt;&gt;&gt; Grundangaben'!$T$16,0)))))</f>
        <v>0</v>
      </c>
      <c r="F23" s="260"/>
      <c r="G23" s="261"/>
      <c r="H23" s="262"/>
      <c r="I23" s="311"/>
      <c r="J23" s="314">
        <f t="shared" si="0"/>
      </c>
      <c r="K23" s="316">
        <f t="shared" si="1"/>
      </c>
      <c r="L23" s="316">
        <f t="shared" si="104"/>
        <v>0</v>
      </c>
      <c r="M23" s="316">
        <f t="shared" si="2"/>
      </c>
      <c r="N23" s="315">
        <f t="shared" si="3"/>
      </c>
      <c r="O23" s="82">
        <f t="shared" si="105"/>
      </c>
      <c r="P23" s="130">
        <f t="shared" si="106"/>
      </c>
      <c r="Q23" s="128"/>
      <c r="R23" s="129">
        <f t="shared" si="107"/>
      </c>
      <c r="S23" s="157"/>
      <c r="T23" s="301"/>
      <c r="U23" s="148"/>
      <c r="V23" s="28">
        <f>4</f>
        <v>4</v>
      </c>
      <c r="W23" s="29" t="str">
        <f>IF(AI4=1,"Mo",IF(AI4=2,"Di",IF(AI4=3,"Mi",IF(AI4=4,"Do",IF(AI4=5,"Fr",IF(AI4=6,"Sa",IF(AI4=7,"So","")))))))</f>
        <v>So</v>
      </c>
      <c r="X23" s="30">
        <f>IF(SUM(AK$10)&gt;V23,0,IF(AK$12="",'1. Schritt ---&gt;&gt;&gt; Grundangaben'!X89,IF(SUM(AK$12)&lt;V23,0,'1. Schritt ---&gt;&gt;&gt; Grundangaben'!X89)))</f>
        <v>0</v>
      </c>
      <c r="Y23" s="30">
        <f t="shared" si="4"/>
        <v>0</v>
      </c>
      <c r="Z23" s="31">
        <f>IF(W23='1. Schritt ---&gt;&gt;&gt; Grundangaben'!$X$12,'1. Schritt ---&gt;&gt;&gt; Grundangaben'!$T$12,IF('2. Schritt ---&gt;&gt;&gt; Erfassung &lt;&lt;&lt;'!W23='1. Schritt ---&gt;&gt;&gt; Grundangaben'!$X$13,'1. Schritt ---&gt;&gt;&gt; Grundangaben'!$T$13,IF('2. Schritt ---&gt;&gt;&gt; Erfassung &lt;&lt;&lt;'!W23='1. Schritt ---&gt;&gt;&gt; Grundangaben'!$X$14,'1. Schritt ---&gt;&gt;&gt; Grundangaben'!$T$14,IF('2. Schritt ---&gt;&gt;&gt; Erfassung &lt;&lt;&lt;'!W23='1. Schritt ---&gt;&gt;&gt; Grundangaben'!$X$15,'1. Schritt ---&gt;&gt;&gt; Grundangaben'!$T$15,IF('2. Schritt ---&gt;&gt;&gt; Erfassung &lt;&lt;&lt;'!W23='1. Schritt ---&gt;&gt;&gt; Grundangaben'!$X$16,'1. Schritt ---&gt;&gt;&gt; Grundangaben'!$T$16,0)))))</f>
        <v>0</v>
      </c>
      <c r="AA23" s="154"/>
      <c r="AB23" s="155"/>
      <c r="AC23" s="156"/>
      <c r="AD23" s="152"/>
      <c r="AE23" s="314">
        <f t="shared" si="5"/>
      </c>
      <c r="AF23" s="316">
        <f t="shared" si="6"/>
      </c>
      <c r="AG23" s="316">
        <f t="shared" si="7"/>
        <v>0</v>
      </c>
      <c r="AH23" s="316">
        <f t="shared" si="8"/>
      </c>
      <c r="AI23" s="315">
        <f t="shared" si="9"/>
      </c>
      <c r="AJ23" s="82">
        <f t="shared" si="10"/>
      </c>
      <c r="AK23" s="130">
        <f t="shared" si="11"/>
      </c>
      <c r="AL23" s="128"/>
      <c r="AM23" s="129">
        <f t="shared" si="12"/>
      </c>
      <c r="AN23" s="157"/>
      <c r="AO23" s="301"/>
      <c r="AP23" s="148"/>
      <c r="AQ23" s="28">
        <f>4</f>
        <v>4</v>
      </c>
      <c r="AR23" s="29" t="str">
        <f>IF(BD4=1,"Mo",IF(BD4=2,"Di",IF(BD4=3,"Mi",IF(BD4=4,"Do",IF(BD4=5,"Fr",IF(BD4=6,"Sa",IF(BD4=7,"So","")))))))</f>
        <v>So</v>
      </c>
      <c r="AS23" s="30">
        <f>IF(SUM(BF$10)&gt;AQ23,0,IF(BF$12="",'1. Schritt ---&gt;&gt;&gt; Grundangaben'!AS89,IF(SUM(BF$12)&lt;AQ23,0,'1. Schritt ---&gt;&gt;&gt; Grundangaben'!AS89)))</f>
        <v>0</v>
      </c>
      <c r="AT23" s="30">
        <f t="shared" si="13"/>
        <v>0</v>
      </c>
      <c r="AU23" s="31">
        <f>IF(AR23='1. Schritt ---&gt;&gt;&gt; Grundangaben'!$X$12,'1. Schritt ---&gt;&gt;&gt; Grundangaben'!$T$12,IF('2. Schritt ---&gt;&gt;&gt; Erfassung &lt;&lt;&lt;'!AR23='1. Schritt ---&gt;&gt;&gt; Grundangaben'!$X$13,'1. Schritt ---&gt;&gt;&gt; Grundangaben'!$T$13,IF('2. Schritt ---&gt;&gt;&gt; Erfassung &lt;&lt;&lt;'!AR23='1. Schritt ---&gt;&gt;&gt; Grundangaben'!$X$14,'1. Schritt ---&gt;&gt;&gt; Grundangaben'!$T$14,IF('2. Schritt ---&gt;&gt;&gt; Erfassung &lt;&lt;&lt;'!AR23='1. Schritt ---&gt;&gt;&gt; Grundangaben'!$X$15,'1. Schritt ---&gt;&gt;&gt; Grundangaben'!$T$15,IF('2. Schritt ---&gt;&gt;&gt; Erfassung &lt;&lt;&lt;'!AR23='1. Schritt ---&gt;&gt;&gt; Grundangaben'!$X$16,'1. Schritt ---&gt;&gt;&gt; Grundangaben'!$T$16,0)))))</f>
        <v>0</v>
      </c>
      <c r="AV23" s="154"/>
      <c r="AW23" s="155"/>
      <c r="AX23" s="156"/>
      <c r="AY23" s="152"/>
      <c r="AZ23" s="314">
        <f t="shared" si="14"/>
      </c>
      <c r="BA23" s="316">
        <f t="shared" si="15"/>
      </c>
      <c r="BB23" s="316">
        <f t="shared" si="16"/>
        <v>0</v>
      </c>
      <c r="BC23" s="316">
        <f t="shared" si="17"/>
      </c>
      <c r="BD23" s="315">
        <f t="shared" si="18"/>
      </c>
      <c r="BE23" s="82">
        <f t="shared" si="19"/>
      </c>
      <c r="BF23" s="130">
        <f t="shared" si="20"/>
      </c>
      <c r="BG23" s="128"/>
      <c r="BH23" s="129">
        <f t="shared" si="21"/>
      </c>
      <c r="BI23" s="157"/>
      <c r="BJ23" s="301"/>
      <c r="BK23" s="148"/>
      <c r="BL23" s="28">
        <f>4</f>
        <v>4</v>
      </c>
      <c r="BM23" s="29" t="str">
        <f>IF(BY4=1,"Mo",IF(BY4=2,"Di",IF(BY4=3,"Mi",IF(BY4=4,"Do",IF(BY4=5,"Fr",IF(BY4=6,"Sa",IF(BY4=7,"So","")))))))</f>
        <v>So</v>
      </c>
      <c r="BN23" s="30">
        <f>IF(SUM(CA$10)&gt;BL23,0,IF(CA$12="",'1. Schritt ---&gt;&gt;&gt; Grundangaben'!BN89,IF(SUM(CA$12)&lt;BL23,0,'1. Schritt ---&gt;&gt;&gt; Grundangaben'!BN89)))</f>
        <v>0</v>
      </c>
      <c r="BO23" s="30">
        <f t="shared" si="22"/>
        <v>0</v>
      </c>
      <c r="BP23" s="31">
        <f>IF(BM23='1. Schritt ---&gt;&gt;&gt; Grundangaben'!$X$12,'1. Schritt ---&gt;&gt;&gt; Grundangaben'!$T$12,IF('2. Schritt ---&gt;&gt;&gt; Erfassung &lt;&lt;&lt;'!BM23='1. Schritt ---&gt;&gt;&gt; Grundangaben'!$X$13,'1. Schritt ---&gt;&gt;&gt; Grundangaben'!$T$13,IF('2. Schritt ---&gt;&gt;&gt; Erfassung &lt;&lt;&lt;'!BM23='1. Schritt ---&gt;&gt;&gt; Grundangaben'!$X$14,'1. Schritt ---&gt;&gt;&gt; Grundangaben'!$T$14,IF('2. Schritt ---&gt;&gt;&gt; Erfassung &lt;&lt;&lt;'!BM23='1. Schritt ---&gt;&gt;&gt; Grundangaben'!$X$15,'1. Schritt ---&gt;&gt;&gt; Grundangaben'!$T$15,IF('2. Schritt ---&gt;&gt;&gt; Erfassung &lt;&lt;&lt;'!BM23='1. Schritt ---&gt;&gt;&gt; Grundangaben'!$X$16,'1. Schritt ---&gt;&gt;&gt; Grundangaben'!$T$16,0)))))</f>
        <v>0</v>
      </c>
      <c r="BQ23" s="154"/>
      <c r="BR23" s="155"/>
      <c r="BS23" s="156"/>
      <c r="BT23" s="152"/>
      <c r="BU23" s="314">
        <f t="shared" si="23"/>
      </c>
      <c r="BV23" s="316">
        <f t="shared" si="24"/>
      </c>
      <c r="BW23" s="316">
        <f t="shared" si="25"/>
        <v>0</v>
      </c>
      <c r="BX23" s="316">
        <f t="shared" si="26"/>
      </c>
      <c r="BY23" s="315">
        <f t="shared" si="27"/>
      </c>
      <c r="BZ23" s="82">
        <f t="shared" si="28"/>
      </c>
      <c r="CA23" s="130">
        <f t="shared" si="29"/>
      </c>
      <c r="CB23" s="128"/>
      <c r="CC23" s="129">
        <f t="shared" si="30"/>
      </c>
      <c r="CD23" s="157"/>
      <c r="CE23" s="301"/>
      <c r="CF23" s="148"/>
      <c r="CG23" s="28">
        <f>4</f>
        <v>4</v>
      </c>
      <c r="CH23" s="29" t="str">
        <f>IF(CT4=1,"Mo",IF(CT4=2,"Di",IF(CT4=3,"Mi",IF(CT4=4,"Do",IF(CT4=5,"Fr",IF(CT4=6,"Sa",IF(CT4=7,"So","")))))))</f>
        <v>So</v>
      </c>
      <c r="CI23" s="30">
        <f>IF(SUM(CV$10)&gt;CG23,0,IF(CV$12="",'1. Schritt ---&gt;&gt;&gt; Grundangaben'!CI89,IF(SUM(CV$12)&lt;CG23,0,'1. Schritt ---&gt;&gt;&gt; Grundangaben'!CI89)))</f>
        <v>0</v>
      </c>
      <c r="CJ23" s="30">
        <f t="shared" si="31"/>
        <v>0</v>
      </c>
      <c r="CK23" s="31">
        <f>IF(CH23='1. Schritt ---&gt;&gt;&gt; Grundangaben'!$X$12,'1. Schritt ---&gt;&gt;&gt; Grundangaben'!$T$12,IF('2. Schritt ---&gt;&gt;&gt; Erfassung &lt;&lt;&lt;'!CH23='1. Schritt ---&gt;&gt;&gt; Grundangaben'!$X$13,'1. Schritt ---&gt;&gt;&gt; Grundangaben'!$T$13,IF('2. Schritt ---&gt;&gt;&gt; Erfassung &lt;&lt;&lt;'!CH23='1. Schritt ---&gt;&gt;&gt; Grundangaben'!$X$14,'1. Schritt ---&gt;&gt;&gt; Grundangaben'!$T$14,IF('2. Schritt ---&gt;&gt;&gt; Erfassung &lt;&lt;&lt;'!CH23='1. Schritt ---&gt;&gt;&gt; Grundangaben'!$X$15,'1. Schritt ---&gt;&gt;&gt; Grundangaben'!$T$15,IF('2. Schritt ---&gt;&gt;&gt; Erfassung &lt;&lt;&lt;'!CH23='1. Schritt ---&gt;&gt;&gt; Grundangaben'!$X$16,'1. Schritt ---&gt;&gt;&gt; Grundangaben'!$T$16,0)))))</f>
        <v>0</v>
      </c>
      <c r="CL23" s="154"/>
      <c r="CM23" s="155"/>
      <c r="CN23" s="156"/>
      <c r="CO23" s="152"/>
      <c r="CP23" s="314">
        <f t="shared" si="32"/>
      </c>
      <c r="CQ23" s="316">
        <f t="shared" si="33"/>
      </c>
      <c r="CR23" s="316">
        <f t="shared" si="34"/>
        <v>0</v>
      </c>
      <c r="CS23" s="316">
        <f t="shared" si="35"/>
      </c>
      <c r="CT23" s="315">
        <f t="shared" si="36"/>
      </c>
      <c r="CU23" s="82">
        <f t="shared" si="37"/>
      </c>
      <c r="CV23" s="130">
        <f t="shared" si="38"/>
      </c>
      <c r="CW23" s="128"/>
      <c r="CX23" s="129">
        <f t="shared" si="39"/>
      </c>
      <c r="CY23" s="157"/>
      <c r="CZ23" s="301"/>
      <c r="DA23" s="148"/>
      <c r="DB23" s="28">
        <f>4</f>
        <v>4</v>
      </c>
      <c r="DC23" s="29" t="str">
        <f>IF(DO4=1,"Mo",IF(DO4=2,"Di",IF(DO4=3,"Mi",IF(DO4=4,"Do",IF(DO4=5,"Fr",IF(DO4=6,"Sa",IF(DO4=7,"So","")))))))</f>
        <v>So</v>
      </c>
      <c r="DD23" s="30">
        <f>IF(SUM(DQ$10)&gt;DB23,0,IF(DQ$12="",'1. Schritt ---&gt;&gt;&gt; Grundangaben'!DD89,IF(SUM(DQ$12)&lt;DB23,0,'1. Schritt ---&gt;&gt;&gt; Grundangaben'!DD89)))</f>
        <v>0</v>
      </c>
      <c r="DE23" s="30">
        <f t="shared" si="40"/>
        <v>0</v>
      </c>
      <c r="DF23" s="31">
        <f>IF(DC23='1. Schritt ---&gt;&gt;&gt; Grundangaben'!$X$12,'1. Schritt ---&gt;&gt;&gt; Grundangaben'!$T$12,IF('2. Schritt ---&gt;&gt;&gt; Erfassung &lt;&lt;&lt;'!DC23='1. Schritt ---&gt;&gt;&gt; Grundangaben'!$X$13,'1. Schritt ---&gt;&gt;&gt; Grundangaben'!$T$13,IF('2. Schritt ---&gt;&gt;&gt; Erfassung &lt;&lt;&lt;'!DC23='1. Schritt ---&gt;&gt;&gt; Grundangaben'!$X$14,'1. Schritt ---&gt;&gt;&gt; Grundangaben'!$T$14,IF('2. Schritt ---&gt;&gt;&gt; Erfassung &lt;&lt;&lt;'!DC23='1. Schritt ---&gt;&gt;&gt; Grundangaben'!$X$15,'1. Schritt ---&gt;&gt;&gt; Grundangaben'!$T$15,IF('2. Schritt ---&gt;&gt;&gt; Erfassung &lt;&lt;&lt;'!DC23='1. Schritt ---&gt;&gt;&gt; Grundangaben'!$X$16,'1. Schritt ---&gt;&gt;&gt; Grundangaben'!$T$16,0)))))</f>
        <v>0</v>
      </c>
      <c r="DG23" s="154"/>
      <c r="DH23" s="155"/>
      <c r="DI23" s="156"/>
      <c r="DJ23" s="152"/>
      <c r="DK23" s="314">
        <f t="shared" si="41"/>
      </c>
      <c r="DL23" s="316">
        <f t="shared" si="42"/>
      </c>
      <c r="DM23" s="316">
        <f t="shared" si="43"/>
        <v>0</v>
      </c>
      <c r="DN23" s="316">
        <f t="shared" si="44"/>
      </c>
      <c r="DO23" s="315">
        <f t="shared" si="45"/>
      </c>
      <c r="DP23" s="82">
        <f t="shared" si="46"/>
      </c>
      <c r="DQ23" s="130">
        <f t="shared" si="47"/>
      </c>
      <c r="DR23" s="128"/>
      <c r="DS23" s="129">
        <f t="shared" si="48"/>
      </c>
      <c r="DT23" s="157"/>
      <c r="DU23" s="301"/>
      <c r="DV23" s="148"/>
      <c r="DW23" s="28">
        <f>4</f>
        <v>4</v>
      </c>
      <c r="DX23" s="29" t="str">
        <f>IF(EJ4=1,"Mo",IF(EJ4=2,"Di",IF(EJ4=3,"Mi",IF(EJ4=4,"Do",IF(EJ4=5,"Fr",IF(EJ4=6,"Sa",IF(EJ4=7,"So","")))))))</f>
        <v>So</v>
      </c>
      <c r="DY23" s="30">
        <f>IF(SUM(EL$10)&gt;DW23,0,IF(EL$12="",'1. Schritt ---&gt;&gt;&gt; Grundangaben'!DY89,IF(SUM(EL$12)&lt;DW23,0,'1. Schritt ---&gt;&gt;&gt; Grundangaben'!DY89)))</f>
        <v>0</v>
      </c>
      <c r="DZ23" s="30">
        <f t="shared" si="49"/>
        <v>0</v>
      </c>
      <c r="EA23" s="31">
        <f>IF(DX23='1. Schritt ---&gt;&gt;&gt; Grundangaben'!$X$12,'1. Schritt ---&gt;&gt;&gt; Grundangaben'!$T$12,IF('2. Schritt ---&gt;&gt;&gt; Erfassung &lt;&lt;&lt;'!DX23='1. Schritt ---&gt;&gt;&gt; Grundangaben'!$X$13,'1. Schritt ---&gt;&gt;&gt; Grundangaben'!$T$13,IF('2. Schritt ---&gt;&gt;&gt; Erfassung &lt;&lt;&lt;'!DX23='1. Schritt ---&gt;&gt;&gt; Grundangaben'!$X$14,'1. Schritt ---&gt;&gt;&gt; Grundangaben'!$T$14,IF('2. Schritt ---&gt;&gt;&gt; Erfassung &lt;&lt;&lt;'!DX23='1. Schritt ---&gt;&gt;&gt; Grundangaben'!$X$15,'1. Schritt ---&gt;&gt;&gt; Grundangaben'!$T$15,IF('2. Schritt ---&gt;&gt;&gt; Erfassung &lt;&lt;&lt;'!DX23='1. Schritt ---&gt;&gt;&gt; Grundangaben'!$X$16,'1. Schritt ---&gt;&gt;&gt; Grundangaben'!$T$16,0)))))</f>
        <v>0</v>
      </c>
      <c r="EB23" s="154"/>
      <c r="EC23" s="155"/>
      <c r="ED23" s="156"/>
      <c r="EE23" s="152"/>
      <c r="EF23" s="314">
        <f t="shared" si="50"/>
      </c>
      <c r="EG23" s="316">
        <f t="shared" si="51"/>
      </c>
      <c r="EH23" s="316">
        <f t="shared" si="52"/>
        <v>0</v>
      </c>
      <c r="EI23" s="316">
        <f t="shared" si="53"/>
      </c>
      <c r="EJ23" s="315">
        <f t="shared" si="54"/>
      </c>
      <c r="EK23" s="82">
        <f t="shared" si="55"/>
      </c>
      <c r="EL23" s="130">
        <f t="shared" si="56"/>
      </c>
      <c r="EM23" s="128"/>
      <c r="EN23" s="129">
        <f t="shared" si="57"/>
      </c>
      <c r="EO23" s="157"/>
      <c r="EP23" s="301"/>
      <c r="EQ23" s="148"/>
      <c r="ER23" s="28">
        <f>4</f>
        <v>4</v>
      </c>
      <c r="ES23" s="29" t="str">
        <f>IF(FE4=1,"Mo",IF(FE4=2,"Di",IF(FE4=3,"Mi",IF(FE4=4,"Do",IF(FE4=5,"Fr",IF(FE4=6,"Sa",IF(FE4=7,"So","")))))))</f>
        <v>So</v>
      </c>
      <c r="ET23" s="30">
        <f>IF(SUM(FG$10)&gt;ER23,0,IF(FG$12="",'1. Schritt ---&gt;&gt;&gt; Grundangaben'!ET89,IF(SUM(FG$12)&lt;ER23,0,'1. Schritt ---&gt;&gt;&gt; Grundangaben'!ET89)))</f>
        <v>0</v>
      </c>
      <c r="EU23" s="30">
        <f t="shared" si="58"/>
        <v>0</v>
      </c>
      <c r="EV23" s="31">
        <f>IF(ES23='1. Schritt ---&gt;&gt;&gt; Grundangaben'!$X$12,'1. Schritt ---&gt;&gt;&gt; Grundangaben'!$T$12,IF('2. Schritt ---&gt;&gt;&gt; Erfassung &lt;&lt;&lt;'!ES23='1. Schritt ---&gt;&gt;&gt; Grundangaben'!$X$13,'1. Schritt ---&gt;&gt;&gt; Grundangaben'!$T$13,IF('2. Schritt ---&gt;&gt;&gt; Erfassung &lt;&lt;&lt;'!ES23='1. Schritt ---&gt;&gt;&gt; Grundangaben'!$X$14,'1. Schritt ---&gt;&gt;&gt; Grundangaben'!$T$14,IF('2. Schritt ---&gt;&gt;&gt; Erfassung &lt;&lt;&lt;'!ES23='1. Schritt ---&gt;&gt;&gt; Grundangaben'!$X$15,'1. Schritt ---&gt;&gt;&gt; Grundangaben'!$T$15,IF('2. Schritt ---&gt;&gt;&gt; Erfassung &lt;&lt;&lt;'!ES23='1. Schritt ---&gt;&gt;&gt; Grundangaben'!$X$16,'1. Schritt ---&gt;&gt;&gt; Grundangaben'!$T$16,0)))))</f>
        <v>0</v>
      </c>
      <c r="EW23" s="154"/>
      <c r="EX23" s="155"/>
      <c r="EY23" s="156"/>
      <c r="EZ23" s="152"/>
      <c r="FA23" s="314">
        <f t="shared" si="59"/>
      </c>
      <c r="FB23" s="316">
        <f t="shared" si="60"/>
      </c>
      <c r="FC23" s="316">
        <f t="shared" si="61"/>
        <v>0</v>
      </c>
      <c r="FD23" s="316">
        <f t="shared" si="62"/>
      </c>
      <c r="FE23" s="315">
        <f t="shared" si="63"/>
      </c>
      <c r="FF23" s="82">
        <f t="shared" si="64"/>
      </c>
      <c r="FG23" s="130">
        <f t="shared" si="65"/>
      </c>
      <c r="FH23" s="128"/>
      <c r="FI23" s="129">
        <f t="shared" si="66"/>
      </c>
      <c r="FJ23" s="157"/>
      <c r="FK23" s="301"/>
      <c r="FL23" s="148"/>
      <c r="FM23" s="28">
        <f>4</f>
        <v>4</v>
      </c>
      <c r="FN23" s="29" t="str">
        <f>IF(FZ4=1,"Mo",IF(FZ4=2,"Di",IF(FZ4=3,"Mi",IF(FZ4=4,"Do",IF(FZ4=5,"Fr",IF(FZ4=6,"Sa",IF(FZ4=7,"So","")))))))</f>
        <v>So</v>
      </c>
      <c r="FO23" s="30">
        <f>IF(SUM(GB$10)&gt;FM23,0,IF(GB$12="",'1. Schritt ---&gt;&gt;&gt; Grundangaben'!FO89,IF(SUM(GB$12)&lt;FM23,0,'1. Schritt ---&gt;&gt;&gt; Grundangaben'!FO89)))</f>
        <v>0</v>
      </c>
      <c r="FP23" s="30">
        <f t="shared" si="67"/>
        <v>0</v>
      </c>
      <c r="FQ23" s="31">
        <f>IF(FN23='1. Schritt ---&gt;&gt;&gt; Grundangaben'!$X$12,'1. Schritt ---&gt;&gt;&gt; Grundangaben'!$T$12,IF('2. Schritt ---&gt;&gt;&gt; Erfassung &lt;&lt;&lt;'!FN23='1. Schritt ---&gt;&gt;&gt; Grundangaben'!$X$13,'1. Schritt ---&gt;&gt;&gt; Grundangaben'!$T$13,IF('2. Schritt ---&gt;&gt;&gt; Erfassung &lt;&lt;&lt;'!FN23='1. Schritt ---&gt;&gt;&gt; Grundangaben'!$X$14,'1. Schritt ---&gt;&gt;&gt; Grundangaben'!$T$14,IF('2. Schritt ---&gt;&gt;&gt; Erfassung &lt;&lt;&lt;'!FN23='1. Schritt ---&gt;&gt;&gt; Grundangaben'!$X$15,'1. Schritt ---&gt;&gt;&gt; Grundangaben'!$T$15,IF('2. Schritt ---&gt;&gt;&gt; Erfassung &lt;&lt;&lt;'!FN23='1. Schritt ---&gt;&gt;&gt; Grundangaben'!$X$16,'1. Schritt ---&gt;&gt;&gt; Grundangaben'!$T$16,0)))))</f>
        <v>0</v>
      </c>
      <c r="FR23" s="154"/>
      <c r="FS23" s="155"/>
      <c r="FT23" s="156"/>
      <c r="FU23" s="152"/>
      <c r="FV23" s="314">
        <f t="shared" si="68"/>
      </c>
      <c r="FW23" s="316">
        <f t="shared" si="69"/>
      </c>
      <c r="FX23" s="316">
        <f t="shared" si="70"/>
        <v>0</v>
      </c>
      <c r="FY23" s="316">
        <f t="shared" si="71"/>
      </c>
      <c r="FZ23" s="315">
        <f t="shared" si="72"/>
      </c>
      <c r="GA23" s="82">
        <f t="shared" si="73"/>
      </c>
      <c r="GB23" s="130">
        <f t="shared" si="74"/>
      </c>
      <c r="GC23" s="128"/>
      <c r="GD23" s="129">
        <f t="shared" si="75"/>
      </c>
      <c r="GE23" s="157"/>
      <c r="GF23" s="301"/>
      <c r="GG23" s="148"/>
      <c r="GH23" s="28">
        <f>4</f>
        <v>4</v>
      </c>
      <c r="GI23" s="29" t="str">
        <f>IF(GU4=1,"Mo",IF(GU4=2,"Di",IF(GU4=3,"Mi",IF(GU4=4,"Do",IF(GU4=5,"Fr",IF(GU4=6,"Sa",IF(GU4=7,"So","")))))))</f>
        <v>So</v>
      </c>
      <c r="GJ23" s="30">
        <f>IF(SUM(GW$10)&gt;GH23,0,IF(GW$12="",'1. Schritt ---&gt;&gt;&gt; Grundangaben'!GJ89,IF(SUM(GW$12)&lt;GH23,0,'1. Schritt ---&gt;&gt;&gt; Grundangaben'!GJ89)))</f>
        <v>0</v>
      </c>
      <c r="GK23" s="30">
        <f t="shared" si="76"/>
        <v>0</v>
      </c>
      <c r="GL23" s="31">
        <f>IF(GI23='1. Schritt ---&gt;&gt;&gt; Grundangaben'!$X$12,'1. Schritt ---&gt;&gt;&gt; Grundangaben'!$T$12,IF('2. Schritt ---&gt;&gt;&gt; Erfassung &lt;&lt;&lt;'!GI23='1. Schritt ---&gt;&gt;&gt; Grundangaben'!$X$13,'1. Schritt ---&gt;&gt;&gt; Grundangaben'!$T$13,IF('2. Schritt ---&gt;&gt;&gt; Erfassung &lt;&lt;&lt;'!GI23='1. Schritt ---&gt;&gt;&gt; Grundangaben'!$X$14,'1. Schritt ---&gt;&gt;&gt; Grundangaben'!$T$14,IF('2. Schritt ---&gt;&gt;&gt; Erfassung &lt;&lt;&lt;'!GI23='1. Schritt ---&gt;&gt;&gt; Grundangaben'!$X$15,'1. Schritt ---&gt;&gt;&gt; Grundangaben'!$T$15,IF('2. Schritt ---&gt;&gt;&gt; Erfassung &lt;&lt;&lt;'!GI23='1. Schritt ---&gt;&gt;&gt; Grundangaben'!$X$16,'1. Schritt ---&gt;&gt;&gt; Grundangaben'!$T$16,0)))))</f>
        <v>0</v>
      </c>
      <c r="GM23" s="154"/>
      <c r="GN23" s="155"/>
      <c r="GO23" s="156"/>
      <c r="GP23" s="152"/>
      <c r="GQ23" s="314">
        <f t="shared" si="77"/>
      </c>
      <c r="GR23" s="316">
        <f t="shared" si="78"/>
      </c>
      <c r="GS23" s="316">
        <f t="shared" si="79"/>
        <v>0</v>
      </c>
      <c r="GT23" s="316">
        <f t="shared" si="80"/>
      </c>
      <c r="GU23" s="315">
        <f t="shared" si="81"/>
      </c>
      <c r="GV23" s="82">
        <f t="shared" si="82"/>
      </c>
      <c r="GW23" s="130">
        <f t="shared" si="83"/>
      </c>
      <c r="GX23" s="128"/>
      <c r="GY23" s="129">
        <f t="shared" si="84"/>
      </c>
      <c r="GZ23" s="157"/>
      <c r="HA23" s="301"/>
      <c r="HB23" s="148"/>
      <c r="HC23" s="28">
        <f>4</f>
        <v>4</v>
      </c>
      <c r="HD23" s="29" t="str">
        <f>IF(HP4=1,"Mo",IF(HP4=2,"Di",IF(HP4=3,"Mi",IF(HP4=4,"Do",IF(HP4=5,"Fr",IF(HP4=6,"Sa",IF(HP4=7,"So","")))))))</f>
        <v>So</v>
      </c>
      <c r="HE23" s="30">
        <f>IF(SUM(HR$10)&gt;HC23,0,IF(HR$12="",'1. Schritt ---&gt;&gt;&gt; Grundangaben'!HE89,IF(SUM(HR$12)&lt;HC23,0,'1. Schritt ---&gt;&gt;&gt; Grundangaben'!HE89)))</f>
        <v>0</v>
      </c>
      <c r="HF23" s="30">
        <f t="shared" si="85"/>
        <v>0</v>
      </c>
      <c r="HG23" s="31">
        <f>IF(HD23='1. Schritt ---&gt;&gt;&gt; Grundangaben'!$X$12,'1. Schritt ---&gt;&gt;&gt; Grundangaben'!$T$12,IF('2. Schritt ---&gt;&gt;&gt; Erfassung &lt;&lt;&lt;'!HD23='1. Schritt ---&gt;&gt;&gt; Grundangaben'!$X$13,'1. Schritt ---&gt;&gt;&gt; Grundangaben'!$T$13,IF('2. Schritt ---&gt;&gt;&gt; Erfassung &lt;&lt;&lt;'!HD23='1. Schritt ---&gt;&gt;&gt; Grundangaben'!$X$14,'1. Schritt ---&gt;&gt;&gt; Grundangaben'!$T$14,IF('2. Schritt ---&gt;&gt;&gt; Erfassung &lt;&lt;&lt;'!HD23='1. Schritt ---&gt;&gt;&gt; Grundangaben'!$X$15,'1. Schritt ---&gt;&gt;&gt; Grundangaben'!$T$15,IF('2. Schritt ---&gt;&gt;&gt; Erfassung &lt;&lt;&lt;'!HD23='1. Schritt ---&gt;&gt;&gt; Grundangaben'!$X$16,'1. Schritt ---&gt;&gt;&gt; Grundangaben'!$T$16,0)))))</f>
        <v>0</v>
      </c>
      <c r="HH23" s="154"/>
      <c r="HI23" s="155"/>
      <c r="HJ23" s="156"/>
      <c r="HK23" s="152"/>
      <c r="HL23" s="314">
        <f t="shared" si="86"/>
      </c>
      <c r="HM23" s="316">
        <f t="shared" si="87"/>
      </c>
      <c r="HN23" s="316">
        <f t="shared" si="88"/>
        <v>0</v>
      </c>
      <c r="HO23" s="316">
        <f t="shared" si="89"/>
      </c>
      <c r="HP23" s="315">
        <f t="shared" si="90"/>
      </c>
      <c r="HQ23" s="82">
        <f t="shared" si="91"/>
      </c>
      <c r="HR23" s="130">
        <f t="shared" si="92"/>
      </c>
      <c r="HS23" s="128"/>
      <c r="HT23" s="129">
        <f t="shared" si="93"/>
      </c>
      <c r="HU23" s="157"/>
      <c r="HV23" s="301"/>
      <c r="HW23" s="148"/>
      <c r="HX23" s="266">
        <f>4</f>
        <v>4</v>
      </c>
      <c r="HY23" s="267" t="str">
        <f>IF(IK4=1,"Mo",IF(IK4=2,"Di",IF(IK4=3,"Mi",IF(IK4=4,"Do",IF(IK4=5,"Fr",IF(IK4=6,"Sa",IF(IK4=7,"So","")))))))</f>
        <v>So</v>
      </c>
      <c r="HZ23" s="268">
        <f>IF(SUM(IM$10)&gt;HX23,0,IF(IM$12="",'1. Schritt ---&gt;&gt;&gt; Grundangaben'!HZ89,IF(SUM(IM$12)&lt;HX23,0,'1. Schritt ---&gt;&gt;&gt; Grundangaben'!HZ89)))</f>
        <v>0</v>
      </c>
      <c r="IA23" s="268">
        <f t="shared" si="94"/>
        <v>0</v>
      </c>
      <c r="IB23" s="31">
        <f>IF(HY23='1. Schritt ---&gt;&gt;&gt; Grundangaben'!$X$12,'1. Schritt ---&gt;&gt;&gt; Grundangaben'!$T$12,IF('2. Schritt ---&gt;&gt;&gt; Erfassung &lt;&lt;&lt;'!HY23='1. Schritt ---&gt;&gt;&gt; Grundangaben'!$X$13,'1. Schritt ---&gt;&gt;&gt; Grundangaben'!$T$13,IF('2. Schritt ---&gt;&gt;&gt; Erfassung &lt;&lt;&lt;'!HY23='1. Schritt ---&gt;&gt;&gt; Grundangaben'!$X$14,'1. Schritt ---&gt;&gt;&gt; Grundangaben'!$T$14,IF('2. Schritt ---&gt;&gt;&gt; Erfassung &lt;&lt;&lt;'!HY23='1. Schritt ---&gt;&gt;&gt; Grundangaben'!$X$15,'1. Schritt ---&gt;&gt;&gt; Grundangaben'!$T$15,IF('2. Schritt ---&gt;&gt;&gt; Erfassung &lt;&lt;&lt;'!HY23='1. Schritt ---&gt;&gt;&gt; Grundangaben'!$X$16,'1. Schritt ---&gt;&gt;&gt; Grundangaben'!$T$16,0)))))</f>
        <v>0</v>
      </c>
      <c r="IC23" s="260"/>
      <c r="ID23" s="261"/>
      <c r="IE23" s="262"/>
      <c r="IF23" s="263"/>
      <c r="IG23" s="314">
        <f t="shared" si="95"/>
      </c>
      <c r="IH23" s="316">
        <f t="shared" si="96"/>
      </c>
      <c r="II23" s="316">
        <f t="shared" si="97"/>
        <v>0</v>
      </c>
      <c r="IJ23" s="316">
        <f t="shared" si="98"/>
      </c>
      <c r="IK23" s="315">
        <f t="shared" si="99"/>
      </c>
      <c r="IL23" s="82">
        <f t="shared" si="100"/>
      </c>
      <c r="IM23" s="130">
        <f t="shared" si="101"/>
      </c>
      <c r="IN23" s="128"/>
      <c r="IO23" s="129">
        <f t="shared" si="102"/>
      </c>
      <c r="IP23" s="157"/>
      <c r="IQ23" s="301"/>
      <c r="IR23" s="148"/>
    </row>
    <row r="24" spans="1:252" s="32" customFormat="1" ht="22.5" customHeight="1">
      <c r="A24" s="28">
        <f>5</f>
        <v>5</v>
      </c>
      <c r="B24" s="29" t="str">
        <f>IF(O4=1,"Mo",IF(O4=2,"Di",IF(O4=3,"Mi",IF(O4=4,"Do",IF(O4=5,"Fr",IF(O4=6,"Sa",IF(O4=7,"So","")))))))</f>
        <v>Mo</v>
      </c>
      <c r="C24" s="30">
        <f>IF(SUM(P$10)&gt;A24,0,IF(P$12="",'1. Schritt ---&gt;&gt;&gt; Grundangaben'!C90,IF(SUM(P$12)&lt;A24,0,'1. Schritt ---&gt;&gt;&gt; Grundangaben'!C90)))</f>
        <v>8</v>
      </c>
      <c r="D24" s="30">
        <f t="shared" si="103"/>
        <v>8</v>
      </c>
      <c r="E24" s="31">
        <f>IF(B24='1. Schritt ---&gt;&gt;&gt; Grundangaben'!$X$12,'1. Schritt ---&gt;&gt;&gt; Grundangaben'!$T$12,IF('2. Schritt ---&gt;&gt;&gt; Erfassung &lt;&lt;&lt;'!B24='1. Schritt ---&gt;&gt;&gt; Grundangaben'!$X$13,'1. Schritt ---&gt;&gt;&gt; Grundangaben'!$T$13,IF('2. Schritt ---&gt;&gt;&gt; Erfassung &lt;&lt;&lt;'!B24='1. Schritt ---&gt;&gt;&gt; Grundangaben'!$X$14,'1. Schritt ---&gt;&gt;&gt; Grundangaben'!$T$14,IF('2. Schritt ---&gt;&gt;&gt; Erfassung &lt;&lt;&lt;'!B24='1. Schritt ---&gt;&gt;&gt; Grundangaben'!$X$15,'1. Schritt ---&gt;&gt;&gt; Grundangaben'!$T$15,IF('2. Schritt ---&gt;&gt;&gt; Erfassung &lt;&lt;&lt;'!B24='1. Schritt ---&gt;&gt;&gt; Grundangaben'!$X$16,'1. Schritt ---&gt;&gt;&gt; Grundangaben'!$T$16,0)))))</f>
        <v>8</v>
      </c>
      <c r="F24" s="260"/>
      <c r="G24" s="261"/>
      <c r="H24" s="262"/>
      <c r="I24" s="311"/>
      <c r="J24" s="314">
        <f t="shared" si="0"/>
      </c>
      <c r="K24" s="316">
        <f t="shared" si="1"/>
      </c>
      <c r="L24" s="316">
        <f t="shared" si="104"/>
        <v>0</v>
      </c>
      <c r="M24" s="316">
        <f t="shared" si="2"/>
      </c>
      <c r="N24" s="315">
        <f t="shared" si="3"/>
      </c>
      <c r="O24" s="82">
        <f t="shared" si="105"/>
      </c>
      <c r="P24" s="130">
        <f t="shared" si="106"/>
      </c>
      <c r="Q24" s="128"/>
      <c r="R24" s="129">
        <f t="shared" si="107"/>
        <v>-8</v>
      </c>
      <c r="S24" s="157"/>
      <c r="T24" s="301"/>
      <c r="U24" s="148"/>
      <c r="V24" s="28">
        <f>5</f>
        <v>5</v>
      </c>
      <c r="W24" s="29" t="str">
        <f>IF(AJ4=1,"Mo",IF(AJ4=2,"Di",IF(AJ4=3,"Mi",IF(AJ4=4,"Do",IF(AJ4=5,"Fr",IF(AJ4=6,"Sa",IF(AJ4=7,"So","")))))))</f>
        <v>Mo</v>
      </c>
      <c r="X24" s="30">
        <f>IF(SUM(AK$10)&gt;V24,0,IF(AK$12="",'1. Schritt ---&gt;&gt;&gt; Grundangaben'!X90,IF(SUM(AK$12)&lt;V24,0,'1. Schritt ---&gt;&gt;&gt; Grundangaben'!X90)))</f>
        <v>8</v>
      </c>
      <c r="Y24" s="30">
        <f t="shared" si="4"/>
        <v>8</v>
      </c>
      <c r="Z24" s="31">
        <f>IF(W24='1. Schritt ---&gt;&gt;&gt; Grundangaben'!$X$12,'1. Schritt ---&gt;&gt;&gt; Grundangaben'!$T$12,IF('2. Schritt ---&gt;&gt;&gt; Erfassung &lt;&lt;&lt;'!W24='1. Schritt ---&gt;&gt;&gt; Grundangaben'!$X$13,'1. Schritt ---&gt;&gt;&gt; Grundangaben'!$T$13,IF('2. Schritt ---&gt;&gt;&gt; Erfassung &lt;&lt;&lt;'!W24='1. Schritt ---&gt;&gt;&gt; Grundangaben'!$X$14,'1. Schritt ---&gt;&gt;&gt; Grundangaben'!$T$14,IF('2. Schritt ---&gt;&gt;&gt; Erfassung &lt;&lt;&lt;'!W24='1. Schritt ---&gt;&gt;&gt; Grundangaben'!$X$15,'1. Schritt ---&gt;&gt;&gt; Grundangaben'!$T$15,IF('2. Schritt ---&gt;&gt;&gt; Erfassung &lt;&lt;&lt;'!W24='1. Schritt ---&gt;&gt;&gt; Grundangaben'!$X$16,'1. Schritt ---&gt;&gt;&gt; Grundangaben'!$T$16,0)))))</f>
        <v>8</v>
      </c>
      <c r="AA24" s="154"/>
      <c r="AB24" s="155"/>
      <c r="AC24" s="156"/>
      <c r="AD24" s="152"/>
      <c r="AE24" s="314">
        <f t="shared" si="5"/>
      </c>
      <c r="AF24" s="316">
        <f t="shared" si="6"/>
      </c>
      <c r="AG24" s="316">
        <f t="shared" si="7"/>
        <v>0</v>
      </c>
      <c r="AH24" s="316">
        <f t="shared" si="8"/>
      </c>
      <c r="AI24" s="315">
        <f t="shared" si="9"/>
      </c>
      <c r="AJ24" s="82">
        <f t="shared" si="10"/>
      </c>
      <c r="AK24" s="130">
        <f t="shared" si="11"/>
      </c>
      <c r="AL24" s="128"/>
      <c r="AM24" s="129">
        <f t="shared" si="12"/>
        <v>-8</v>
      </c>
      <c r="AN24" s="157"/>
      <c r="AO24" s="301"/>
      <c r="AP24" s="148"/>
      <c r="AQ24" s="28">
        <f>5</f>
        <v>5</v>
      </c>
      <c r="AR24" s="29" t="str">
        <f>IF(BE4=1,"Mo",IF(BE4=2,"Di",IF(BE4=3,"Mi",IF(BE4=4,"Do",IF(BE4=5,"Fr",IF(BE4=6,"Sa",IF(BE4=7,"So","")))))))</f>
        <v>Mo</v>
      </c>
      <c r="AS24" s="30">
        <f>IF(SUM(BF$10)&gt;AQ24,0,IF(BF$12="",'1. Schritt ---&gt;&gt;&gt; Grundangaben'!AS90,IF(SUM(BF$12)&lt;AQ24,0,'1. Schritt ---&gt;&gt;&gt; Grundangaben'!AS90)))</f>
        <v>8</v>
      </c>
      <c r="AT24" s="30">
        <f t="shared" si="13"/>
        <v>8</v>
      </c>
      <c r="AU24" s="31">
        <f>IF(AR24='1. Schritt ---&gt;&gt;&gt; Grundangaben'!$X$12,'1. Schritt ---&gt;&gt;&gt; Grundangaben'!$T$12,IF('2. Schritt ---&gt;&gt;&gt; Erfassung &lt;&lt;&lt;'!AR24='1. Schritt ---&gt;&gt;&gt; Grundangaben'!$X$13,'1. Schritt ---&gt;&gt;&gt; Grundangaben'!$T$13,IF('2. Schritt ---&gt;&gt;&gt; Erfassung &lt;&lt;&lt;'!AR24='1. Schritt ---&gt;&gt;&gt; Grundangaben'!$X$14,'1. Schritt ---&gt;&gt;&gt; Grundangaben'!$T$14,IF('2. Schritt ---&gt;&gt;&gt; Erfassung &lt;&lt;&lt;'!AR24='1. Schritt ---&gt;&gt;&gt; Grundangaben'!$X$15,'1. Schritt ---&gt;&gt;&gt; Grundangaben'!$T$15,IF('2. Schritt ---&gt;&gt;&gt; Erfassung &lt;&lt;&lt;'!AR24='1. Schritt ---&gt;&gt;&gt; Grundangaben'!$X$16,'1. Schritt ---&gt;&gt;&gt; Grundangaben'!$T$16,0)))))</f>
        <v>8</v>
      </c>
      <c r="AV24" s="154"/>
      <c r="AW24" s="155"/>
      <c r="AX24" s="156"/>
      <c r="AY24" s="152"/>
      <c r="AZ24" s="314">
        <f t="shared" si="14"/>
      </c>
      <c r="BA24" s="316">
        <f t="shared" si="15"/>
      </c>
      <c r="BB24" s="316">
        <f t="shared" si="16"/>
        <v>0</v>
      </c>
      <c r="BC24" s="316">
        <f t="shared" si="17"/>
      </c>
      <c r="BD24" s="315">
        <f t="shared" si="18"/>
      </c>
      <c r="BE24" s="82">
        <f t="shared" si="19"/>
      </c>
      <c r="BF24" s="130">
        <f t="shared" si="20"/>
      </c>
      <c r="BG24" s="128"/>
      <c r="BH24" s="129">
        <f t="shared" si="21"/>
        <v>-8</v>
      </c>
      <c r="BI24" s="157"/>
      <c r="BJ24" s="301"/>
      <c r="BK24" s="148"/>
      <c r="BL24" s="28">
        <f>5</f>
        <v>5</v>
      </c>
      <c r="BM24" s="29" t="str">
        <f>IF(BZ4=1,"Mo",IF(BZ4=2,"Di",IF(BZ4=3,"Mi",IF(BZ4=4,"Do",IF(BZ4=5,"Fr",IF(BZ4=6,"Sa",IF(BZ4=7,"So","")))))))</f>
        <v>Mo</v>
      </c>
      <c r="BN24" s="30">
        <f>IF(SUM(CA$10)&gt;BL24,0,IF(CA$12="",'1. Schritt ---&gt;&gt;&gt; Grundangaben'!BN90,IF(SUM(CA$12)&lt;BL24,0,'1. Schritt ---&gt;&gt;&gt; Grundangaben'!BN90)))</f>
        <v>8</v>
      </c>
      <c r="BO24" s="30">
        <f t="shared" si="22"/>
        <v>8</v>
      </c>
      <c r="BP24" s="31">
        <f>IF(BM24='1. Schritt ---&gt;&gt;&gt; Grundangaben'!$X$12,'1. Schritt ---&gt;&gt;&gt; Grundangaben'!$T$12,IF('2. Schritt ---&gt;&gt;&gt; Erfassung &lt;&lt;&lt;'!BM24='1. Schritt ---&gt;&gt;&gt; Grundangaben'!$X$13,'1. Schritt ---&gt;&gt;&gt; Grundangaben'!$T$13,IF('2. Schritt ---&gt;&gt;&gt; Erfassung &lt;&lt;&lt;'!BM24='1. Schritt ---&gt;&gt;&gt; Grundangaben'!$X$14,'1. Schritt ---&gt;&gt;&gt; Grundangaben'!$T$14,IF('2. Schritt ---&gt;&gt;&gt; Erfassung &lt;&lt;&lt;'!BM24='1. Schritt ---&gt;&gt;&gt; Grundangaben'!$X$15,'1. Schritt ---&gt;&gt;&gt; Grundangaben'!$T$15,IF('2. Schritt ---&gt;&gt;&gt; Erfassung &lt;&lt;&lt;'!BM24='1. Schritt ---&gt;&gt;&gt; Grundangaben'!$X$16,'1. Schritt ---&gt;&gt;&gt; Grundangaben'!$T$16,0)))))</f>
        <v>8</v>
      </c>
      <c r="BQ24" s="154"/>
      <c r="BR24" s="155"/>
      <c r="BS24" s="156"/>
      <c r="BT24" s="152"/>
      <c r="BU24" s="314">
        <f t="shared" si="23"/>
      </c>
      <c r="BV24" s="316">
        <f t="shared" si="24"/>
      </c>
      <c r="BW24" s="316">
        <f t="shared" si="25"/>
        <v>0</v>
      </c>
      <c r="BX24" s="316">
        <f t="shared" si="26"/>
      </c>
      <c r="BY24" s="315">
        <f t="shared" si="27"/>
      </c>
      <c r="BZ24" s="82">
        <f t="shared" si="28"/>
      </c>
      <c r="CA24" s="130">
        <f t="shared" si="29"/>
      </c>
      <c r="CB24" s="128"/>
      <c r="CC24" s="129">
        <f t="shared" si="30"/>
        <v>-8</v>
      </c>
      <c r="CD24" s="157"/>
      <c r="CE24" s="301"/>
      <c r="CF24" s="148"/>
      <c r="CG24" s="28">
        <f>5</f>
        <v>5</v>
      </c>
      <c r="CH24" s="29" t="str">
        <f>IF(CU4=1,"Mo",IF(CU4=2,"Di",IF(CU4=3,"Mi",IF(CU4=4,"Do",IF(CU4=5,"Fr",IF(CU4=6,"Sa",IF(CU4=7,"So","")))))))</f>
        <v>Mo</v>
      </c>
      <c r="CI24" s="30">
        <f>IF(SUM(CV$10)&gt;CG24,0,IF(CV$12="",'1. Schritt ---&gt;&gt;&gt; Grundangaben'!CI90,IF(SUM(CV$12)&lt;CG24,0,'1. Schritt ---&gt;&gt;&gt; Grundangaben'!CI90)))</f>
        <v>8</v>
      </c>
      <c r="CJ24" s="30">
        <f t="shared" si="31"/>
        <v>8</v>
      </c>
      <c r="CK24" s="31">
        <f>IF(CH24='1. Schritt ---&gt;&gt;&gt; Grundangaben'!$X$12,'1. Schritt ---&gt;&gt;&gt; Grundangaben'!$T$12,IF('2. Schritt ---&gt;&gt;&gt; Erfassung &lt;&lt;&lt;'!CH24='1. Schritt ---&gt;&gt;&gt; Grundangaben'!$X$13,'1. Schritt ---&gt;&gt;&gt; Grundangaben'!$T$13,IF('2. Schritt ---&gt;&gt;&gt; Erfassung &lt;&lt;&lt;'!CH24='1. Schritt ---&gt;&gt;&gt; Grundangaben'!$X$14,'1. Schritt ---&gt;&gt;&gt; Grundangaben'!$T$14,IF('2. Schritt ---&gt;&gt;&gt; Erfassung &lt;&lt;&lt;'!CH24='1. Schritt ---&gt;&gt;&gt; Grundangaben'!$X$15,'1. Schritt ---&gt;&gt;&gt; Grundangaben'!$T$15,IF('2. Schritt ---&gt;&gt;&gt; Erfassung &lt;&lt;&lt;'!CH24='1. Schritt ---&gt;&gt;&gt; Grundangaben'!$X$16,'1. Schritt ---&gt;&gt;&gt; Grundangaben'!$T$16,0)))))</f>
        <v>8</v>
      </c>
      <c r="CL24" s="154"/>
      <c r="CM24" s="155"/>
      <c r="CN24" s="156"/>
      <c r="CO24" s="152"/>
      <c r="CP24" s="314">
        <f t="shared" si="32"/>
      </c>
      <c r="CQ24" s="316">
        <f t="shared" si="33"/>
      </c>
      <c r="CR24" s="316">
        <f t="shared" si="34"/>
        <v>0</v>
      </c>
      <c r="CS24" s="316">
        <f t="shared" si="35"/>
      </c>
      <c r="CT24" s="315">
        <f t="shared" si="36"/>
      </c>
      <c r="CU24" s="82">
        <f t="shared" si="37"/>
      </c>
      <c r="CV24" s="130">
        <f t="shared" si="38"/>
      </c>
      <c r="CW24" s="128"/>
      <c r="CX24" s="129">
        <f t="shared" si="39"/>
        <v>-8</v>
      </c>
      <c r="CY24" s="157"/>
      <c r="CZ24" s="301"/>
      <c r="DA24" s="148"/>
      <c r="DB24" s="28">
        <f>5</f>
        <v>5</v>
      </c>
      <c r="DC24" s="29" t="str">
        <f>IF(DP4=1,"Mo",IF(DP4=2,"Di",IF(DP4=3,"Mi",IF(DP4=4,"Do",IF(DP4=5,"Fr",IF(DP4=6,"Sa",IF(DP4=7,"So","")))))))</f>
        <v>Mo</v>
      </c>
      <c r="DD24" s="30">
        <f>IF(SUM(DQ$10)&gt;DB24,0,IF(DQ$12="",'1. Schritt ---&gt;&gt;&gt; Grundangaben'!DD90,IF(SUM(DQ$12)&lt;DB24,0,'1. Schritt ---&gt;&gt;&gt; Grundangaben'!DD90)))</f>
        <v>8</v>
      </c>
      <c r="DE24" s="30">
        <f t="shared" si="40"/>
        <v>8</v>
      </c>
      <c r="DF24" s="31">
        <f>IF(DC24='1. Schritt ---&gt;&gt;&gt; Grundangaben'!$X$12,'1. Schritt ---&gt;&gt;&gt; Grundangaben'!$T$12,IF('2. Schritt ---&gt;&gt;&gt; Erfassung &lt;&lt;&lt;'!DC24='1. Schritt ---&gt;&gt;&gt; Grundangaben'!$X$13,'1. Schritt ---&gt;&gt;&gt; Grundangaben'!$T$13,IF('2. Schritt ---&gt;&gt;&gt; Erfassung &lt;&lt;&lt;'!DC24='1. Schritt ---&gt;&gt;&gt; Grundangaben'!$X$14,'1. Schritt ---&gt;&gt;&gt; Grundangaben'!$T$14,IF('2. Schritt ---&gt;&gt;&gt; Erfassung &lt;&lt;&lt;'!DC24='1. Schritt ---&gt;&gt;&gt; Grundangaben'!$X$15,'1. Schritt ---&gt;&gt;&gt; Grundangaben'!$T$15,IF('2. Schritt ---&gt;&gt;&gt; Erfassung &lt;&lt;&lt;'!DC24='1. Schritt ---&gt;&gt;&gt; Grundangaben'!$X$16,'1. Schritt ---&gt;&gt;&gt; Grundangaben'!$T$16,0)))))</f>
        <v>8</v>
      </c>
      <c r="DG24" s="154"/>
      <c r="DH24" s="155"/>
      <c r="DI24" s="156"/>
      <c r="DJ24" s="152"/>
      <c r="DK24" s="314">
        <f t="shared" si="41"/>
      </c>
      <c r="DL24" s="316">
        <f t="shared" si="42"/>
      </c>
      <c r="DM24" s="316">
        <f t="shared" si="43"/>
        <v>0</v>
      </c>
      <c r="DN24" s="316">
        <f t="shared" si="44"/>
      </c>
      <c r="DO24" s="315">
        <f t="shared" si="45"/>
      </c>
      <c r="DP24" s="82">
        <f t="shared" si="46"/>
      </c>
      <c r="DQ24" s="130">
        <f t="shared" si="47"/>
      </c>
      <c r="DR24" s="128"/>
      <c r="DS24" s="129">
        <f t="shared" si="48"/>
        <v>-8</v>
      </c>
      <c r="DT24" s="157"/>
      <c r="DU24" s="301"/>
      <c r="DV24" s="148"/>
      <c r="DW24" s="28">
        <f>5</f>
        <v>5</v>
      </c>
      <c r="DX24" s="29" t="str">
        <f>IF(EK4=1,"Mo",IF(EK4=2,"Di",IF(EK4=3,"Mi",IF(EK4=4,"Do",IF(EK4=5,"Fr",IF(EK4=6,"Sa",IF(EK4=7,"So","")))))))</f>
        <v>Mo</v>
      </c>
      <c r="DY24" s="30">
        <f>IF(SUM(EL$10)&gt;DW24,0,IF(EL$12="",'1. Schritt ---&gt;&gt;&gt; Grundangaben'!DY90,IF(SUM(EL$12)&lt;DW24,0,'1. Schritt ---&gt;&gt;&gt; Grundangaben'!DY90)))</f>
        <v>8</v>
      </c>
      <c r="DZ24" s="30">
        <f t="shared" si="49"/>
        <v>8</v>
      </c>
      <c r="EA24" s="31">
        <f>IF(DX24='1. Schritt ---&gt;&gt;&gt; Grundangaben'!$X$12,'1. Schritt ---&gt;&gt;&gt; Grundangaben'!$T$12,IF('2. Schritt ---&gt;&gt;&gt; Erfassung &lt;&lt;&lt;'!DX24='1. Schritt ---&gt;&gt;&gt; Grundangaben'!$X$13,'1. Schritt ---&gt;&gt;&gt; Grundangaben'!$T$13,IF('2. Schritt ---&gt;&gt;&gt; Erfassung &lt;&lt;&lt;'!DX24='1. Schritt ---&gt;&gt;&gt; Grundangaben'!$X$14,'1. Schritt ---&gt;&gt;&gt; Grundangaben'!$T$14,IF('2. Schritt ---&gt;&gt;&gt; Erfassung &lt;&lt;&lt;'!DX24='1. Schritt ---&gt;&gt;&gt; Grundangaben'!$X$15,'1. Schritt ---&gt;&gt;&gt; Grundangaben'!$T$15,IF('2. Schritt ---&gt;&gt;&gt; Erfassung &lt;&lt;&lt;'!DX24='1. Schritt ---&gt;&gt;&gt; Grundangaben'!$X$16,'1. Schritt ---&gt;&gt;&gt; Grundangaben'!$T$16,0)))))</f>
        <v>8</v>
      </c>
      <c r="EB24" s="154"/>
      <c r="EC24" s="155"/>
      <c r="ED24" s="156"/>
      <c r="EE24" s="152"/>
      <c r="EF24" s="314">
        <f t="shared" si="50"/>
      </c>
      <c r="EG24" s="316">
        <f t="shared" si="51"/>
      </c>
      <c r="EH24" s="316">
        <f t="shared" si="52"/>
        <v>0</v>
      </c>
      <c r="EI24" s="316">
        <f t="shared" si="53"/>
      </c>
      <c r="EJ24" s="315">
        <f t="shared" si="54"/>
      </c>
      <c r="EK24" s="82">
        <f t="shared" si="55"/>
      </c>
      <c r="EL24" s="130">
        <f t="shared" si="56"/>
      </c>
      <c r="EM24" s="128"/>
      <c r="EN24" s="129">
        <f t="shared" si="57"/>
        <v>-8</v>
      </c>
      <c r="EO24" s="157"/>
      <c r="EP24" s="301"/>
      <c r="EQ24" s="148"/>
      <c r="ER24" s="28">
        <f>5</f>
        <v>5</v>
      </c>
      <c r="ES24" s="29" t="str">
        <f>IF(FF4=1,"Mo",IF(FF4=2,"Di",IF(FF4=3,"Mi",IF(FF4=4,"Do",IF(FF4=5,"Fr",IF(FF4=6,"Sa",IF(FF4=7,"So","")))))))</f>
        <v>Mo</v>
      </c>
      <c r="ET24" s="30">
        <f>IF(SUM(FG$10)&gt;ER24,0,IF(FG$12="",'1. Schritt ---&gt;&gt;&gt; Grundangaben'!ET90,IF(SUM(FG$12)&lt;ER24,0,'1. Schritt ---&gt;&gt;&gt; Grundangaben'!ET90)))</f>
        <v>8</v>
      </c>
      <c r="EU24" s="30">
        <f t="shared" si="58"/>
        <v>8</v>
      </c>
      <c r="EV24" s="31">
        <f>IF(ES24='1. Schritt ---&gt;&gt;&gt; Grundangaben'!$X$12,'1. Schritt ---&gt;&gt;&gt; Grundangaben'!$T$12,IF('2. Schritt ---&gt;&gt;&gt; Erfassung &lt;&lt;&lt;'!ES24='1. Schritt ---&gt;&gt;&gt; Grundangaben'!$X$13,'1. Schritt ---&gt;&gt;&gt; Grundangaben'!$T$13,IF('2. Schritt ---&gt;&gt;&gt; Erfassung &lt;&lt;&lt;'!ES24='1. Schritt ---&gt;&gt;&gt; Grundangaben'!$X$14,'1. Schritt ---&gt;&gt;&gt; Grundangaben'!$T$14,IF('2. Schritt ---&gt;&gt;&gt; Erfassung &lt;&lt;&lt;'!ES24='1. Schritt ---&gt;&gt;&gt; Grundangaben'!$X$15,'1. Schritt ---&gt;&gt;&gt; Grundangaben'!$T$15,IF('2. Schritt ---&gt;&gt;&gt; Erfassung &lt;&lt;&lt;'!ES24='1. Schritt ---&gt;&gt;&gt; Grundangaben'!$X$16,'1. Schritt ---&gt;&gt;&gt; Grundangaben'!$T$16,0)))))</f>
        <v>8</v>
      </c>
      <c r="EW24" s="154"/>
      <c r="EX24" s="155"/>
      <c r="EY24" s="156"/>
      <c r="EZ24" s="152"/>
      <c r="FA24" s="314">
        <f t="shared" si="59"/>
      </c>
      <c r="FB24" s="316">
        <f t="shared" si="60"/>
      </c>
      <c r="FC24" s="316">
        <f t="shared" si="61"/>
        <v>0</v>
      </c>
      <c r="FD24" s="316">
        <f t="shared" si="62"/>
      </c>
      <c r="FE24" s="315">
        <f t="shared" si="63"/>
      </c>
      <c r="FF24" s="82">
        <f t="shared" si="64"/>
      </c>
      <c r="FG24" s="130">
        <f t="shared" si="65"/>
      </c>
      <c r="FH24" s="128"/>
      <c r="FI24" s="129">
        <f t="shared" si="66"/>
        <v>-8</v>
      </c>
      <c r="FJ24" s="157"/>
      <c r="FK24" s="301"/>
      <c r="FL24" s="148"/>
      <c r="FM24" s="28">
        <f>5</f>
        <v>5</v>
      </c>
      <c r="FN24" s="29" t="str">
        <f>IF(GA4=1,"Mo",IF(GA4=2,"Di",IF(GA4=3,"Mi",IF(GA4=4,"Do",IF(GA4=5,"Fr",IF(GA4=6,"Sa",IF(GA4=7,"So","")))))))</f>
        <v>Mo</v>
      </c>
      <c r="FO24" s="30">
        <f>IF(SUM(GB$10)&gt;FM24,0,IF(GB$12="",'1. Schritt ---&gt;&gt;&gt; Grundangaben'!FO90,IF(SUM(GB$12)&lt;FM24,0,'1. Schritt ---&gt;&gt;&gt; Grundangaben'!FO90)))</f>
        <v>8</v>
      </c>
      <c r="FP24" s="30">
        <f t="shared" si="67"/>
        <v>8</v>
      </c>
      <c r="FQ24" s="31">
        <f>IF(FN24='1. Schritt ---&gt;&gt;&gt; Grundangaben'!$X$12,'1. Schritt ---&gt;&gt;&gt; Grundangaben'!$T$12,IF('2. Schritt ---&gt;&gt;&gt; Erfassung &lt;&lt;&lt;'!FN24='1. Schritt ---&gt;&gt;&gt; Grundangaben'!$X$13,'1. Schritt ---&gt;&gt;&gt; Grundangaben'!$T$13,IF('2. Schritt ---&gt;&gt;&gt; Erfassung &lt;&lt;&lt;'!FN24='1. Schritt ---&gt;&gt;&gt; Grundangaben'!$X$14,'1. Schritt ---&gt;&gt;&gt; Grundangaben'!$T$14,IF('2. Schritt ---&gt;&gt;&gt; Erfassung &lt;&lt;&lt;'!FN24='1. Schritt ---&gt;&gt;&gt; Grundangaben'!$X$15,'1. Schritt ---&gt;&gt;&gt; Grundangaben'!$T$15,IF('2. Schritt ---&gt;&gt;&gt; Erfassung &lt;&lt;&lt;'!FN24='1. Schritt ---&gt;&gt;&gt; Grundangaben'!$X$16,'1. Schritt ---&gt;&gt;&gt; Grundangaben'!$T$16,0)))))</f>
        <v>8</v>
      </c>
      <c r="FR24" s="154"/>
      <c r="FS24" s="155"/>
      <c r="FT24" s="156"/>
      <c r="FU24" s="152"/>
      <c r="FV24" s="314">
        <f t="shared" si="68"/>
      </c>
      <c r="FW24" s="316">
        <f t="shared" si="69"/>
      </c>
      <c r="FX24" s="316">
        <f t="shared" si="70"/>
        <v>0</v>
      </c>
      <c r="FY24" s="316">
        <f t="shared" si="71"/>
      </c>
      <c r="FZ24" s="315">
        <f t="shared" si="72"/>
      </c>
      <c r="GA24" s="82">
        <f t="shared" si="73"/>
      </c>
      <c r="GB24" s="130">
        <f t="shared" si="74"/>
      </c>
      <c r="GC24" s="128"/>
      <c r="GD24" s="129">
        <f t="shared" si="75"/>
        <v>-8</v>
      </c>
      <c r="GE24" s="157"/>
      <c r="GF24" s="301"/>
      <c r="GG24" s="148"/>
      <c r="GH24" s="28">
        <f>5</f>
        <v>5</v>
      </c>
      <c r="GI24" s="29" t="str">
        <f>IF(GV4=1,"Mo",IF(GV4=2,"Di",IF(GV4=3,"Mi",IF(GV4=4,"Do",IF(GV4=5,"Fr",IF(GV4=6,"Sa",IF(GV4=7,"So","")))))))</f>
        <v>Mo</v>
      </c>
      <c r="GJ24" s="30">
        <f>IF(SUM(GW$10)&gt;GH24,0,IF(GW$12="",'1. Schritt ---&gt;&gt;&gt; Grundangaben'!GJ90,IF(SUM(GW$12)&lt;GH24,0,'1. Schritt ---&gt;&gt;&gt; Grundangaben'!GJ90)))</f>
        <v>8</v>
      </c>
      <c r="GK24" s="30">
        <f t="shared" si="76"/>
        <v>8</v>
      </c>
      <c r="GL24" s="31">
        <f>IF(GI24='1. Schritt ---&gt;&gt;&gt; Grundangaben'!$X$12,'1. Schritt ---&gt;&gt;&gt; Grundangaben'!$T$12,IF('2. Schritt ---&gt;&gt;&gt; Erfassung &lt;&lt;&lt;'!GI24='1. Schritt ---&gt;&gt;&gt; Grundangaben'!$X$13,'1. Schritt ---&gt;&gt;&gt; Grundangaben'!$T$13,IF('2. Schritt ---&gt;&gt;&gt; Erfassung &lt;&lt;&lt;'!GI24='1. Schritt ---&gt;&gt;&gt; Grundangaben'!$X$14,'1. Schritt ---&gt;&gt;&gt; Grundangaben'!$T$14,IF('2. Schritt ---&gt;&gt;&gt; Erfassung &lt;&lt;&lt;'!GI24='1. Schritt ---&gt;&gt;&gt; Grundangaben'!$X$15,'1. Schritt ---&gt;&gt;&gt; Grundangaben'!$T$15,IF('2. Schritt ---&gt;&gt;&gt; Erfassung &lt;&lt;&lt;'!GI24='1. Schritt ---&gt;&gt;&gt; Grundangaben'!$X$16,'1. Schritt ---&gt;&gt;&gt; Grundangaben'!$T$16,0)))))</f>
        <v>8</v>
      </c>
      <c r="GM24" s="154"/>
      <c r="GN24" s="155"/>
      <c r="GO24" s="156"/>
      <c r="GP24" s="152"/>
      <c r="GQ24" s="314">
        <f t="shared" si="77"/>
      </c>
      <c r="GR24" s="316">
        <f t="shared" si="78"/>
      </c>
      <c r="GS24" s="316">
        <f t="shared" si="79"/>
        <v>0</v>
      </c>
      <c r="GT24" s="316">
        <f t="shared" si="80"/>
      </c>
      <c r="GU24" s="315">
        <f t="shared" si="81"/>
      </c>
      <c r="GV24" s="82">
        <f t="shared" si="82"/>
      </c>
      <c r="GW24" s="130">
        <f t="shared" si="83"/>
      </c>
      <c r="GX24" s="128"/>
      <c r="GY24" s="129">
        <f t="shared" si="84"/>
        <v>-8</v>
      </c>
      <c r="GZ24" s="157"/>
      <c r="HA24" s="301"/>
      <c r="HB24" s="148"/>
      <c r="HC24" s="28">
        <f>5</f>
        <v>5</v>
      </c>
      <c r="HD24" s="29" t="str">
        <f>IF(HQ4=1,"Mo",IF(HQ4=2,"Di",IF(HQ4=3,"Mi",IF(HQ4=4,"Do",IF(HQ4=5,"Fr",IF(HQ4=6,"Sa",IF(HQ4=7,"So","")))))))</f>
        <v>Mo</v>
      </c>
      <c r="HE24" s="30">
        <f>IF(SUM(HR$10)&gt;HC24,0,IF(HR$12="",'1. Schritt ---&gt;&gt;&gt; Grundangaben'!HE90,IF(SUM(HR$12)&lt;HC24,0,'1. Schritt ---&gt;&gt;&gt; Grundangaben'!HE90)))</f>
        <v>8</v>
      </c>
      <c r="HF24" s="30">
        <f t="shared" si="85"/>
        <v>8</v>
      </c>
      <c r="HG24" s="31">
        <f>IF(HD24='1. Schritt ---&gt;&gt;&gt; Grundangaben'!$X$12,'1. Schritt ---&gt;&gt;&gt; Grundangaben'!$T$12,IF('2. Schritt ---&gt;&gt;&gt; Erfassung &lt;&lt;&lt;'!HD24='1. Schritt ---&gt;&gt;&gt; Grundangaben'!$X$13,'1. Schritt ---&gt;&gt;&gt; Grundangaben'!$T$13,IF('2. Schritt ---&gt;&gt;&gt; Erfassung &lt;&lt;&lt;'!HD24='1. Schritt ---&gt;&gt;&gt; Grundangaben'!$X$14,'1. Schritt ---&gt;&gt;&gt; Grundangaben'!$T$14,IF('2. Schritt ---&gt;&gt;&gt; Erfassung &lt;&lt;&lt;'!HD24='1. Schritt ---&gt;&gt;&gt; Grundangaben'!$X$15,'1. Schritt ---&gt;&gt;&gt; Grundangaben'!$T$15,IF('2. Schritt ---&gt;&gt;&gt; Erfassung &lt;&lt;&lt;'!HD24='1. Schritt ---&gt;&gt;&gt; Grundangaben'!$X$16,'1. Schritt ---&gt;&gt;&gt; Grundangaben'!$T$16,0)))))</f>
        <v>8</v>
      </c>
      <c r="HH24" s="154"/>
      <c r="HI24" s="155"/>
      <c r="HJ24" s="156"/>
      <c r="HK24" s="152"/>
      <c r="HL24" s="314">
        <f t="shared" si="86"/>
      </c>
      <c r="HM24" s="316">
        <f t="shared" si="87"/>
      </c>
      <c r="HN24" s="316">
        <f t="shared" si="88"/>
        <v>0</v>
      </c>
      <c r="HO24" s="316">
        <f t="shared" si="89"/>
      </c>
      <c r="HP24" s="315">
        <f t="shared" si="90"/>
      </c>
      <c r="HQ24" s="82">
        <f t="shared" si="91"/>
      </c>
      <c r="HR24" s="130">
        <f t="shared" si="92"/>
      </c>
      <c r="HS24" s="128"/>
      <c r="HT24" s="129">
        <f t="shared" si="93"/>
        <v>-8</v>
      </c>
      <c r="HU24" s="157"/>
      <c r="HV24" s="301"/>
      <c r="HW24" s="148"/>
      <c r="HX24" s="266">
        <f>5</f>
        <v>5</v>
      </c>
      <c r="HY24" s="267" t="str">
        <f>IF(IL4=1,"Mo",IF(IL4=2,"Di",IF(IL4=3,"Mi",IF(IL4=4,"Do",IF(IL4=5,"Fr",IF(IL4=6,"Sa",IF(IL4=7,"So","")))))))</f>
        <v>Mo</v>
      </c>
      <c r="HZ24" s="268">
        <f>IF(SUM(IM$10)&gt;HX24,0,IF(IM$12="",'1. Schritt ---&gt;&gt;&gt; Grundangaben'!HZ90,IF(SUM(IM$12)&lt;HX24,0,'1. Schritt ---&gt;&gt;&gt; Grundangaben'!HZ90)))</f>
        <v>8</v>
      </c>
      <c r="IA24" s="268">
        <f t="shared" si="94"/>
        <v>8</v>
      </c>
      <c r="IB24" s="31">
        <f>IF(HY24='1. Schritt ---&gt;&gt;&gt; Grundangaben'!$X$12,'1. Schritt ---&gt;&gt;&gt; Grundangaben'!$T$12,IF('2. Schritt ---&gt;&gt;&gt; Erfassung &lt;&lt;&lt;'!HY24='1. Schritt ---&gt;&gt;&gt; Grundangaben'!$X$13,'1. Schritt ---&gt;&gt;&gt; Grundangaben'!$T$13,IF('2. Schritt ---&gt;&gt;&gt; Erfassung &lt;&lt;&lt;'!HY24='1. Schritt ---&gt;&gt;&gt; Grundangaben'!$X$14,'1. Schritt ---&gt;&gt;&gt; Grundangaben'!$T$14,IF('2. Schritt ---&gt;&gt;&gt; Erfassung &lt;&lt;&lt;'!HY24='1. Schritt ---&gt;&gt;&gt; Grundangaben'!$X$15,'1. Schritt ---&gt;&gt;&gt; Grundangaben'!$T$15,IF('2. Schritt ---&gt;&gt;&gt; Erfassung &lt;&lt;&lt;'!HY24='1. Schritt ---&gt;&gt;&gt; Grundangaben'!$X$16,'1. Schritt ---&gt;&gt;&gt; Grundangaben'!$T$16,0)))))</f>
        <v>8</v>
      </c>
      <c r="IC24" s="260"/>
      <c r="ID24" s="261"/>
      <c r="IE24" s="262"/>
      <c r="IF24" s="263"/>
      <c r="IG24" s="314">
        <f t="shared" si="95"/>
      </c>
      <c r="IH24" s="316">
        <f t="shared" si="96"/>
      </c>
      <c r="II24" s="316">
        <f t="shared" si="97"/>
        <v>0</v>
      </c>
      <c r="IJ24" s="316">
        <f t="shared" si="98"/>
      </c>
      <c r="IK24" s="315">
        <f t="shared" si="99"/>
      </c>
      <c r="IL24" s="82">
        <f t="shared" si="100"/>
      </c>
      <c r="IM24" s="130">
        <f t="shared" si="101"/>
      </c>
      <c r="IN24" s="128"/>
      <c r="IO24" s="129">
        <f t="shared" si="102"/>
        <v>-8</v>
      </c>
      <c r="IP24" s="157"/>
      <c r="IQ24" s="301"/>
      <c r="IR24" s="148"/>
    </row>
    <row r="25" spans="1:252" s="32" customFormat="1" ht="22.5" customHeight="1">
      <c r="A25" s="28">
        <f>6</f>
        <v>6</v>
      </c>
      <c r="B25" s="29" t="str">
        <f>IF(P4=1,"Mo",IF(P4=2,"Di",IF(P4=3,"Mi",IF(P4=4,"Do",IF(P4=5,"Fr",IF(P4=6,"Sa",IF(P4=7,"So","")))))))</f>
        <v>Di</v>
      </c>
      <c r="C25" s="30">
        <f>IF(SUM(P$10)&gt;A25,0,IF(P$12="",'1. Schritt ---&gt;&gt;&gt; Grundangaben'!C91,IF(SUM(P$12)&lt;A25,0,'1. Schritt ---&gt;&gt;&gt; Grundangaben'!C91)))</f>
        <v>8</v>
      </c>
      <c r="D25" s="30">
        <f t="shared" si="103"/>
        <v>8</v>
      </c>
      <c r="E25" s="31">
        <f>IF(B25='1. Schritt ---&gt;&gt;&gt; Grundangaben'!$X$12,'1. Schritt ---&gt;&gt;&gt; Grundangaben'!$T$12,IF('2. Schritt ---&gt;&gt;&gt; Erfassung &lt;&lt;&lt;'!B25='1. Schritt ---&gt;&gt;&gt; Grundangaben'!$X$13,'1. Schritt ---&gt;&gt;&gt; Grundangaben'!$T$13,IF('2. Schritt ---&gt;&gt;&gt; Erfassung &lt;&lt;&lt;'!B25='1. Schritt ---&gt;&gt;&gt; Grundangaben'!$X$14,'1. Schritt ---&gt;&gt;&gt; Grundangaben'!$T$14,IF('2. Schritt ---&gt;&gt;&gt; Erfassung &lt;&lt;&lt;'!B25='1. Schritt ---&gt;&gt;&gt; Grundangaben'!$X$15,'1. Schritt ---&gt;&gt;&gt; Grundangaben'!$T$15,IF('2. Schritt ---&gt;&gt;&gt; Erfassung &lt;&lt;&lt;'!B25='1. Schritt ---&gt;&gt;&gt; Grundangaben'!$X$16,'1. Schritt ---&gt;&gt;&gt; Grundangaben'!$T$16,0)))))</f>
        <v>8</v>
      </c>
      <c r="F25" s="260"/>
      <c r="G25" s="261"/>
      <c r="H25" s="262"/>
      <c r="I25" s="311"/>
      <c r="J25" s="314">
        <f t="shared" si="0"/>
      </c>
      <c r="K25" s="316">
        <f t="shared" si="1"/>
      </c>
      <c r="L25" s="316">
        <f t="shared" si="104"/>
        <v>0</v>
      </c>
      <c r="M25" s="316">
        <f t="shared" si="2"/>
      </c>
      <c r="N25" s="315">
        <f t="shared" si="3"/>
      </c>
      <c r="O25" s="82">
        <f t="shared" si="105"/>
      </c>
      <c r="P25" s="130">
        <f t="shared" si="106"/>
      </c>
      <c r="Q25" s="128"/>
      <c r="R25" s="129">
        <f t="shared" si="107"/>
        <v>-8</v>
      </c>
      <c r="S25" s="157"/>
      <c r="T25" s="301"/>
      <c r="U25" s="148"/>
      <c r="V25" s="28">
        <f>6</f>
        <v>6</v>
      </c>
      <c r="W25" s="29" t="str">
        <f>IF(AK4=1,"Mo",IF(AK4=2,"Di",IF(AK4=3,"Mi",IF(AK4=4,"Do",IF(AK4=5,"Fr",IF(AK4=6,"Sa",IF(AK4=7,"So","")))))))</f>
        <v>Di</v>
      </c>
      <c r="X25" s="30">
        <f>IF(SUM(AK$10)&gt;V25,0,IF(AK$12="",'1. Schritt ---&gt;&gt;&gt; Grundangaben'!X91,IF(SUM(AK$12)&lt;V25,0,'1. Schritt ---&gt;&gt;&gt; Grundangaben'!X91)))</f>
        <v>8</v>
      </c>
      <c r="Y25" s="30">
        <f t="shared" si="4"/>
        <v>8</v>
      </c>
      <c r="Z25" s="31">
        <f>IF(W25='1. Schritt ---&gt;&gt;&gt; Grundangaben'!$X$12,'1. Schritt ---&gt;&gt;&gt; Grundangaben'!$T$12,IF('2. Schritt ---&gt;&gt;&gt; Erfassung &lt;&lt;&lt;'!W25='1. Schritt ---&gt;&gt;&gt; Grundangaben'!$X$13,'1. Schritt ---&gt;&gt;&gt; Grundangaben'!$T$13,IF('2. Schritt ---&gt;&gt;&gt; Erfassung &lt;&lt;&lt;'!W25='1. Schritt ---&gt;&gt;&gt; Grundangaben'!$X$14,'1. Schritt ---&gt;&gt;&gt; Grundangaben'!$T$14,IF('2. Schritt ---&gt;&gt;&gt; Erfassung &lt;&lt;&lt;'!W25='1. Schritt ---&gt;&gt;&gt; Grundangaben'!$X$15,'1. Schritt ---&gt;&gt;&gt; Grundangaben'!$T$15,IF('2. Schritt ---&gt;&gt;&gt; Erfassung &lt;&lt;&lt;'!W25='1. Schritt ---&gt;&gt;&gt; Grundangaben'!$X$16,'1. Schritt ---&gt;&gt;&gt; Grundangaben'!$T$16,0)))))</f>
        <v>8</v>
      </c>
      <c r="AA25" s="154"/>
      <c r="AB25" s="155"/>
      <c r="AC25" s="156"/>
      <c r="AD25" s="152"/>
      <c r="AE25" s="314">
        <f t="shared" si="5"/>
      </c>
      <c r="AF25" s="316">
        <f t="shared" si="6"/>
      </c>
      <c r="AG25" s="316">
        <f t="shared" si="7"/>
        <v>0</v>
      </c>
      <c r="AH25" s="316">
        <f t="shared" si="8"/>
      </c>
      <c r="AI25" s="315">
        <f t="shared" si="9"/>
      </c>
      <c r="AJ25" s="82">
        <f t="shared" si="10"/>
      </c>
      <c r="AK25" s="130">
        <f t="shared" si="11"/>
      </c>
      <c r="AL25" s="128"/>
      <c r="AM25" s="129">
        <f t="shared" si="12"/>
        <v>-8</v>
      </c>
      <c r="AN25" s="157"/>
      <c r="AO25" s="301"/>
      <c r="AP25" s="148"/>
      <c r="AQ25" s="28">
        <f>6</f>
        <v>6</v>
      </c>
      <c r="AR25" s="29" t="str">
        <f>IF(BF4=1,"Mo",IF(BF4=2,"Di",IF(BF4=3,"Mi",IF(BF4=4,"Do",IF(BF4=5,"Fr",IF(BF4=6,"Sa",IF(BF4=7,"So","")))))))</f>
        <v>Di</v>
      </c>
      <c r="AS25" s="30">
        <f>IF(SUM(BF$10)&gt;AQ25,0,IF(BF$12="",'1. Schritt ---&gt;&gt;&gt; Grundangaben'!AS91,IF(SUM(BF$12)&lt;AQ25,0,'1. Schritt ---&gt;&gt;&gt; Grundangaben'!AS91)))</f>
        <v>8</v>
      </c>
      <c r="AT25" s="30">
        <f t="shared" si="13"/>
        <v>8</v>
      </c>
      <c r="AU25" s="31">
        <f>IF(AR25='1. Schritt ---&gt;&gt;&gt; Grundangaben'!$X$12,'1. Schritt ---&gt;&gt;&gt; Grundangaben'!$T$12,IF('2. Schritt ---&gt;&gt;&gt; Erfassung &lt;&lt;&lt;'!AR25='1. Schritt ---&gt;&gt;&gt; Grundangaben'!$X$13,'1. Schritt ---&gt;&gt;&gt; Grundangaben'!$T$13,IF('2. Schritt ---&gt;&gt;&gt; Erfassung &lt;&lt;&lt;'!AR25='1. Schritt ---&gt;&gt;&gt; Grundangaben'!$X$14,'1. Schritt ---&gt;&gt;&gt; Grundangaben'!$T$14,IF('2. Schritt ---&gt;&gt;&gt; Erfassung &lt;&lt;&lt;'!AR25='1. Schritt ---&gt;&gt;&gt; Grundangaben'!$X$15,'1. Schritt ---&gt;&gt;&gt; Grundangaben'!$T$15,IF('2. Schritt ---&gt;&gt;&gt; Erfassung &lt;&lt;&lt;'!AR25='1. Schritt ---&gt;&gt;&gt; Grundangaben'!$X$16,'1. Schritt ---&gt;&gt;&gt; Grundangaben'!$T$16,0)))))</f>
        <v>8</v>
      </c>
      <c r="AV25" s="154"/>
      <c r="AW25" s="155"/>
      <c r="AX25" s="156"/>
      <c r="AY25" s="152"/>
      <c r="AZ25" s="314">
        <f t="shared" si="14"/>
      </c>
      <c r="BA25" s="316">
        <f t="shared" si="15"/>
      </c>
      <c r="BB25" s="316">
        <f t="shared" si="16"/>
        <v>0</v>
      </c>
      <c r="BC25" s="316">
        <f t="shared" si="17"/>
      </c>
      <c r="BD25" s="315">
        <f t="shared" si="18"/>
      </c>
      <c r="BE25" s="82">
        <f t="shared" si="19"/>
      </c>
      <c r="BF25" s="130">
        <f t="shared" si="20"/>
      </c>
      <c r="BG25" s="128"/>
      <c r="BH25" s="129">
        <f t="shared" si="21"/>
        <v>-8</v>
      </c>
      <c r="BI25" s="157"/>
      <c r="BJ25" s="301"/>
      <c r="BK25" s="148"/>
      <c r="BL25" s="28">
        <f>6</f>
        <v>6</v>
      </c>
      <c r="BM25" s="29" t="str">
        <f>IF(CA4=1,"Mo",IF(CA4=2,"Di",IF(CA4=3,"Mi",IF(CA4=4,"Do",IF(CA4=5,"Fr",IF(CA4=6,"Sa",IF(CA4=7,"So","")))))))</f>
        <v>Di</v>
      </c>
      <c r="BN25" s="30">
        <f>IF(SUM(CA$10)&gt;BL25,0,IF(CA$12="",'1. Schritt ---&gt;&gt;&gt; Grundangaben'!BN91,IF(SUM(CA$12)&lt;BL25,0,'1. Schritt ---&gt;&gt;&gt; Grundangaben'!BN91)))</f>
        <v>8</v>
      </c>
      <c r="BO25" s="30">
        <f t="shared" si="22"/>
        <v>8</v>
      </c>
      <c r="BP25" s="31">
        <f>IF(BM25='1. Schritt ---&gt;&gt;&gt; Grundangaben'!$X$12,'1. Schritt ---&gt;&gt;&gt; Grundangaben'!$T$12,IF('2. Schritt ---&gt;&gt;&gt; Erfassung &lt;&lt;&lt;'!BM25='1. Schritt ---&gt;&gt;&gt; Grundangaben'!$X$13,'1. Schritt ---&gt;&gt;&gt; Grundangaben'!$T$13,IF('2. Schritt ---&gt;&gt;&gt; Erfassung &lt;&lt;&lt;'!BM25='1. Schritt ---&gt;&gt;&gt; Grundangaben'!$X$14,'1. Schritt ---&gt;&gt;&gt; Grundangaben'!$T$14,IF('2. Schritt ---&gt;&gt;&gt; Erfassung &lt;&lt;&lt;'!BM25='1. Schritt ---&gt;&gt;&gt; Grundangaben'!$X$15,'1. Schritt ---&gt;&gt;&gt; Grundangaben'!$T$15,IF('2. Schritt ---&gt;&gt;&gt; Erfassung &lt;&lt;&lt;'!BM25='1. Schritt ---&gt;&gt;&gt; Grundangaben'!$X$16,'1. Schritt ---&gt;&gt;&gt; Grundangaben'!$T$16,0)))))</f>
        <v>8</v>
      </c>
      <c r="BQ25" s="154"/>
      <c r="BR25" s="155"/>
      <c r="BS25" s="156"/>
      <c r="BT25" s="152"/>
      <c r="BU25" s="314">
        <f t="shared" si="23"/>
      </c>
      <c r="BV25" s="316">
        <f t="shared" si="24"/>
      </c>
      <c r="BW25" s="316">
        <f t="shared" si="25"/>
        <v>0</v>
      </c>
      <c r="BX25" s="316">
        <f t="shared" si="26"/>
      </c>
      <c r="BY25" s="315">
        <f t="shared" si="27"/>
      </c>
      <c r="BZ25" s="82">
        <f t="shared" si="28"/>
      </c>
      <c r="CA25" s="130">
        <f t="shared" si="29"/>
      </c>
      <c r="CB25" s="128"/>
      <c r="CC25" s="129">
        <f t="shared" si="30"/>
        <v>-8</v>
      </c>
      <c r="CD25" s="157"/>
      <c r="CE25" s="301"/>
      <c r="CF25" s="148"/>
      <c r="CG25" s="28">
        <f>6</f>
        <v>6</v>
      </c>
      <c r="CH25" s="29" t="str">
        <f>IF(CV4=1,"Mo",IF(CV4=2,"Di",IF(CV4=3,"Mi",IF(CV4=4,"Do",IF(CV4=5,"Fr",IF(CV4=6,"Sa",IF(CV4=7,"So","")))))))</f>
        <v>Di</v>
      </c>
      <c r="CI25" s="30">
        <f>IF(SUM(CV$10)&gt;CG25,0,IF(CV$12="",'1. Schritt ---&gt;&gt;&gt; Grundangaben'!CI91,IF(SUM(CV$12)&lt;CG25,0,'1. Schritt ---&gt;&gt;&gt; Grundangaben'!CI91)))</f>
        <v>8</v>
      </c>
      <c r="CJ25" s="30">
        <f t="shared" si="31"/>
        <v>8</v>
      </c>
      <c r="CK25" s="31">
        <f>IF(CH25='1. Schritt ---&gt;&gt;&gt; Grundangaben'!$X$12,'1. Schritt ---&gt;&gt;&gt; Grundangaben'!$T$12,IF('2. Schritt ---&gt;&gt;&gt; Erfassung &lt;&lt;&lt;'!CH25='1. Schritt ---&gt;&gt;&gt; Grundangaben'!$X$13,'1. Schritt ---&gt;&gt;&gt; Grundangaben'!$T$13,IF('2. Schritt ---&gt;&gt;&gt; Erfassung &lt;&lt;&lt;'!CH25='1. Schritt ---&gt;&gt;&gt; Grundangaben'!$X$14,'1. Schritt ---&gt;&gt;&gt; Grundangaben'!$T$14,IF('2. Schritt ---&gt;&gt;&gt; Erfassung &lt;&lt;&lt;'!CH25='1. Schritt ---&gt;&gt;&gt; Grundangaben'!$X$15,'1. Schritt ---&gt;&gt;&gt; Grundangaben'!$T$15,IF('2. Schritt ---&gt;&gt;&gt; Erfassung &lt;&lt;&lt;'!CH25='1. Schritt ---&gt;&gt;&gt; Grundangaben'!$X$16,'1. Schritt ---&gt;&gt;&gt; Grundangaben'!$T$16,0)))))</f>
        <v>8</v>
      </c>
      <c r="CL25" s="154"/>
      <c r="CM25" s="155"/>
      <c r="CN25" s="156"/>
      <c r="CO25" s="152"/>
      <c r="CP25" s="314">
        <f t="shared" si="32"/>
      </c>
      <c r="CQ25" s="316">
        <f t="shared" si="33"/>
      </c>
      <c r="CR25" s="316">
        <f t="shared" si="34"/>
        <v>0</v>
      </c>
      <c r="CS25" s="316">
        <f t="shared" si="35"/>
      </c>
      <c r="CT25" s="315">
        <f t="shared" si="36"/>
      </c>
      <c r="CU25" s="82">
        <f t="shared" si="37"/>
      </c>
      <c r="CV25" s="130">
        <f t="shared" si="38"/>
      </c>
      <c r="CW25" s="128"/>
      <c r="CX25" s="129">
        <f t="shared" si="39"/>
        <v>-8</v>
      </c>
      <c r="CY25" s="157"/>
      <c r="CZ25" s="301"/>
      <c r="DA25" s="148"/>
      <c r="DB25" s="28">
        <f>6</f>
        <v>6</v>
      </c>
      <c r="DC25" s="29" t="str">
        <f>IF(DQ4=1,"Mo",IF(DQ4=2,"Di",IF(DQ4=3,"Mi",IF(DQ4=4,"Do",IF(DQ4=5,"Fr",IF(DQ4=6,"Sa",IF(DQ4=7,"So","")))))))</f>
        <v>Di</v>
      </c>
      <c r="DD25" s="30">
        <f>IF(SUM(DQ$10)&gt;DB25,0,IF(DQ$12="",'1. Schritt ---&gt;&gt;&gt; Grundangaben'!DD91,IF(SUM(DQ$12)&lt;DB25,0,'1. Schritt ---&gt;&gt;&gt; Grundangaben'!DD91)))</f>
        <v>8</v>
      </c>
      <c r="DE25" s="30">
        <f t="shared" si="40"/>
        <v>8</v>
      </c>
      <c r="DF25" s="31">
        <f>IF(DC25='1. Schritt ---&gt;&gt;&gt; Grundangaben'!$X$12,'1. Schritt ---&gt;&gt;&gt; Grundangaben'!$T$12,IF('2. Schritt ---&gt;&gt;&gt; Erfassung &lt;&lt;&lt;'!DC25='1. Schritt ---&gt;&gt;&gt; Grundangaben'!$X$13,'1. Schritt ---&gt;&gt;&gt; Grundangaben'!$T$13,IF('2. Schritt ---&gt;&gt;&gt; Erfassung &lt;&lt;&lt;'!DC25='1. Schritt ---&gt;&gt;&gt; Grundangaben'!$X$14,'1. Schritt ---&gt;&gt;&gt; Grundangaben'!$T$14,IF('2. Schritt ---&gt;&gt;&gt; Erfassung &lt;&lt;&lt;'!DC25='1. Schritt ---&gt;&gt;&gt; Grundangaben'!$X$15,'1. Schritt ---&gt;&gt;&gt; Grundangaben'!$T$15,IF('2. Schritt ---&gt;&gt;&gt; Erfassung &lt;&lt;&lt;'!DC25='1. Schritt ---&gt;&gt;&gt; Grundangaben'!$X$16,'1. Schritt ---&gt;&gt;&gt; Grundangaben'!$T$16,0)))))</f>
        <v>8</v>
      </c>
      <c r="DG25" s="154"/>
      <c r="DH25" s="155"/>
      <c r="DI25" s="156"/>
      <c r="DJ25" s="152"/>
      <c r="DK25" s="314">
        <f t="shared" si="41"/>
      </c>
      <c r="DL25" s="316">
        <f t="shared" si="42"/>
      </c>
      <c r="DM25" s="316">
        <f t="shared" si="43"/>
        <v>0</v>
      </c>
      <c r="DN25" s="316">
        <f t="shared" si="44"/>
      </c>
      <c r="DO25" s="315">
        <f t="shared" si="45"/>
      </c>
      <c r="DP25" s="82">
        <f t="shared" si="46"/>
      </c>
      <c r="DQ25" s="130">
        <f t="shared" si="47"/>
      </c>
      <c r="DR25" s="128"/>
      <c r="DS25" s="129">
        <f t="shared" si="48"/>
        <v>-8</v>
      </c>
      <c r="DT25" s="157"/>
      <c r="DU25" s="301"/>
      <c r="DV25" s="148"/>
      <c r="DW25" s="28">
        <f>6</f>
        <v>6</v>
      </c>
      <c r="DX25" s="29" t="str">
        <f>IF(EL4=1,"Mo",IF(EL4=2,"Di",IF(EL4=3,"Mi",IF(EL4=4,"Do",IF(EL4=5,"Fr",IF(EL4=6,"Sa",IF(EL4=7,"So","")))))))</f>
        <v>Di</v>
      </c>
      <c r="DY25" s="30">
        <f>IF(SUM(EL$10)&gt;DW25,0,IF(EL$12="",'1. Schritt ---&gt;&gt;&gt; Grundangaben'!DY91,IF(SUM(EL$12)&lt;DW25,0,'1. Schritt ---&gt;&gt;&gt; Grundangaben'!DY91)))</f>
        <v>8</v>
      </c>
      <c r="DZ25" s="30">
        <f t="shared" si="49"/>
        <v>8</v>
      </c>
      <c r="EA25" s="31">
        <f>IF(DX25='1. Schritt ---&gt;&gt;&gt; Grundangaben'!$X$12,'1. Schritt ---&gt;&gt;&gt; Grundangaben'!$T$12,IF('2. Schritt ---&gt;&gt;&gt; Erfassung &lt;&lt;&lt;'!DX25='1. Schritt ---&gt;&gt;&gt; Grundangaben'!$X$13,'1. Schritt ---&gt;&gt;&gt; Grundangaben'!$T$13,IF('2. Schritt ---&gt;&gt;&gt; Erfassung &lt;&lt;&lt;'!DX25='1. Schritt ---&gt;&gt;&gt; Grundangaben'!$X$14,'1. Schritt ---&gt;&gt;&gt; Grundangaben'!$T$14,IF('2. Schritt ---&gt;&gt;&gt; Erfassung &lt;&lt;&lt;'!DX25='1. Schritt ---&gt;&gt;&gt; Grundangaben'!$X$15,'1. Schritt ---&gt;&gt;&gt; Grundangaben'!$T$15,IF('2. Schritt ---&gt;&gt;&gt; Erfassung &lt;&lt;&lt;'!DX25='1. Schritt ---&gt;&gt;&gt; Grundangaben'!$X$16,'1. Schritt ---&gt;&gt;&gt; Grundangaben'!$T$16,0)))))</f>
        <v>8</v>
      </c>
      <c r="EB25" s="154"/>
      <c r="EC25" s="155"/>
      <c r="ED25" s="156"/>
      <c r="EE25" s="152"/>
      <c r="EF25" s="314">
        <f t="shared" si="50"/>
      </c>
      <c r="EG25" s="316">
        <f t="shared" si="51"/>
      </c>
      <c r="EH25" s="316">
        <f t="shared" si="52"/>
        <v>0</v>
      </c>
      <c r="EI25" s="316">
        <f t="shared" si="53"/>
      </c>
      <c r="EJ25" s="315">
        <f t="shared" si="54"/>
      </c>
      <c r="EK25" s="82">
        <f t="shared" si="55"/>
      </c>
      <c r="EL25" s="130">
        <f t="shared" si="56"/>
      </c>
      <c r="EM25" s="128"/>
      <c r="EN25" s="129">
        <f t="shared" si="57"/>
        <v>-8</v>
      </c>
      <c r="EO25" s="157"/>
      <c r="EP25" s="301"/>
      <c r="EQ25" s="148"/>
      <c r="ER25" s="28">
        <f>6</f>
        <v>6</v>
      </c>
      <c r="ES25" s="29" t="str">
        <f>IF(FG4=1,"Mo",IF(FG4=2,"Di",IF(FG4=3,"Mi",IF(FG4=4,"Do",IF(FG4=5,"Fr",IF(FG4=6,"Sa",IF(FG4=7,"So","")))))))</f>
        <v>Di</v>
      </c>
      <c r="ET25" s="30">
        <f>IF(SUM(FG$10)&gt;ER25,0,IF(FG$12="",'1. Schritt ---&gt;&gt;&gt; Grundangaben'!ET91,IF(SUM(FG$12)&lt;ER25,0,'1. Schritt ---&gt;&gt;&gt; Grundangaben'!ET91)))</f>
        <v>8</v>
      </c>
      <c r="EU25" s="30">
        <f t="shared" si="58"/>
        <v>8</v>
      </c>
      <c r="EV25" s="31">
        <f>IF(ES25='1. Schritt ---&gt;&gt;&gt; Grundangaben'!$X$12,'1. Schritt ---&gt;&gt;&gt; Grundangaben'!$T$12,IF('2. Schritt ---&gt;&gt;&gt; Erfassung &lt;&lt;&lt;'!ES25='1. Schritt ---&gt;&gt;&gt; Grundangaben'!$X$13,'1. Schritt ---&gt;&gt;&gt; Grundangaben'!$T$13,IF('2. Schritt ---&gt;&gt;&gt; Erfassung &lt;&lt;&lt;'!ES25='1. Schritt ---&gt;&gt;&gt; Grundangaben'!$X$14,'1. Schritt ---&gt;&gt;&gt; Grundangaben'!$T$14,IF('2. Schritt ---&gt;&gt;&gt; Erfassung &lt;&lt;&lt;'!ES25='1. Schritt ---&gt;&gt;&gt; Grundangaben'!$X$15,'1. Schritt ---&gt;&gt;&gt; Grundangaben'!$T$15,IF('2. Schritt ---&gt;&gt;&gt; Erfassung &lt;&lt;&lt;'!ES25='1. Schritt ---&gt;&gt;&gt; Grundangaben'!$X$16,'1. Schritt ---&gt;&gt;&gt; Grundangaben'!$T$16,0)))))</f>
        <v>8</v>
      </c>
      <c r="EW25" s="154"/>
      <c r="EX25" s="155"/>
      <c r="EY25" s="156"/>
      <c r="EZ25" s="152"/>
      <c r="FA25" s="314">
        <f t="shared" si="59"/>
      </c>
      <c r="FB25" s="316">
        <f t="shared" si="60"/>
      </c>
      <c r="FC25" s="316">
        <f t="shared" si="61"/>
        <v>0</v>
      </c>
      <c r="FD25" s="316">
        <f t="shared" si="62"/>
      </c>
      <c r="FE25" s="315">
        <f t="shared" si="63"/>
      </c>
      <c r="FF25" s="82">
        <f t="shared" si="64"/>
      </c>
      <c r="FG25" s="130">
        <f t="shared" si="65"/>
      </c>
      <c r="FH25" s="128"/>
      <c r="FI25" s="129">
        <f t="shared" si="66"/>
        <v>-8</v>
      </c>
      <c r="FJ25" s="157"/>
      <c r="FK25" s="301"/>
      <c r="FL25" s="148"/>
      <c r="FM25" s="28">
        <f>6</f>
        <v>6</v>
      </c>
      <c r="FN25" s="29" t="str">
        <f>IF(GB4=1,"Mo",IF(GB4=2,"Di",IF(GB4=3,"Mi",IF(GB4=4,"Do",IF(GB4=5,"Fr",IF(GB4=6,"Sa",IF(GB4=7,"So","")))))))</f>
        <v>Di</v>
      </c>
      <c r="FO25" s="30">
        <f>IF(SUM(GB$10)&gt;FM25,0,IF(GB$12="",'1. Schritt ---&gt;&gt;&gt; Grundangaben'!FO91,IF(SUM(GB$12)&lt;FM25,0,'1. Schritt ---&gt;&gt;&gt; Grundangaben'!FO91)))</f>
        <v>8</v>
      </c>
      <c r="FP25" s="30">
        <f t="shared" si="67"/>
        <v>8</v>
      </c>
      <c r="FQ25" s="31">
        <f>IF(FN25='1. Schritt ---&gt;&gt;&gt; Grundangaben'!$X$12,'1. Schritt ---&gt;&gt;&gt; Grundangaben'!$T$12,IF('2. Schritt ---&gt;&gt;&gt; Erfassung &lt;&lt;&lt;'!FN25='1. Schritt ---&gt;&gt;&gt; Grundangaben'!$X$13,'1. Schritt ---&gt;&gt;&gt; Grundangaben'!$T$13,IF('2. Schritt ---&gt;&gt;&gt; Erfassung &lt;&lt;&lt;'!FN25='1. Schritt ---&gt;&gt;&gt; Grundangaben'!$X$14,'1. Schritt ---&gt;&gt;&gt; Grundangaben'!$T$14,IF('2. Schritt ---&gt;&gt;&gt; Erfassung &lt;&lt;&lt;'!FN25='1. Schritt ---&gt;&gt;&gt; Grundangaben'!$X$15,'1. Schritt ---&gt;&gt;&gt; Grundangaben'!$T$15,IF('2. Schritt ---&gt;&gt;&gt; Erfassung &lt;&lt;&lt;'!FN25='1. Schritt ---&gt;&gt;&gt; Grundangaben'!$X$16,'1. Schritt ---&gt;&gt;&gt; Grundangaben'!$T$16,0)))))</f>
        <v>8</v>
      </c>
      <c r="FR25" s="154"/>
      <c r="FS25" s="155"/>
      <c r="FT25" s="156"/>
      <c r="FU25" s="152"/>
      <c r="FV25" s="314">
        <f t="shared" si="68"/>
      </c>
      <c r="FW25" s="316">
        <f t="shared" si="69"/>
      </c>
      <c r="FX25" s="316">
        <f t="shared" si="70"/>
        <v>0</v>
      </c>
      <c r="FY25" s="316">
        <f t="shared" si="71"/>
      </c>
      <c r="FZ25" s="315">
        <f t="shared" si="72"/>
      </c>
      <c r="GA25" s="82">
        <f t="shared" si="73"/>
      </c>
      <c r="GB25" s="130">
        <f t="shared" si="74"/>
      </c>
      <c r="GC25" s="128"/>
      <c r="GD25" s="129">
        <f t="shared" si="75"/>
        <v>-8</v>
      </c>
      <c r="GE25" s="157"/>
      <c r="GF25" s="301"/>
      <c r="GG25" s="148"/>
      <c r="GH25" s="28">
        <f>6</f>
        <v>6</v>
      </c>
      <c r="GI25" s="29" t="str">
        <f>IF(GW4=1,"Mo",IF(GW4=2,"Di",IF(GW4=3,"Mi",IF(GW4=4,"Do",IF(GW4=5,"Fr",IF(GW4=6,"Sa",IF(GW4=7,"So","")))))))</f>
        <v>Di</v>
      </c>
      <c r="GJ25" s="30">
        <f>IF(SUM(GW$10)&gt;GH25,0,IF(GW$12="",'1. Schritt ---&gt;&gt;&gt; Grundangaben'!GJ91,IF(SUM(GW$12)&lt;GH25,0,'1. Schritt ---&gt;&gt;&gt; Grundangaben'!GJ91)))</f>
        <v>8</v>
      </c>
      <c r="GK25" s="30">
        <f t="shared" si="76"/>
        <v>8</v>
      </c>
      <c r="GL25" s="31">
        <f>IF(GI25='1. Schritt ---&gt;&gt;&gt; Grundangaben'!$X$12,'1. Schritt ---&gt;&gt;&gt; Grundangaben'!$T$12,IF('2. Schritt ---&gt;&gt;&gt; Erfassung &lt;&lt;&lt;'!GI25='1. Schritt ---&gt;&gt;&gt; Grundangaben'!$X$13,'1. Schritt ---&gt;&gt;&gt; Grundangaben'!$T$13,IF('2. Schritt ---&gt;&gt;&gt; Erfassung &lt;&lt;&lt;'!GI25='1. Schritt ---&gt;&gt;&gt; Grundangaben'!$X$14,'1. Schritt ---&gt;&gt;&gt; Grundangaben'!$T$14,IF('2. Schritt ---&gt;&gt;&gt; Erfassung &lt;&lt;&lt;'!GI25='1. Schritt ---&gt;&gt;&gt; Grundangaben'!$X$15,'1. Schritt ---&gt;&gt;&gt; Grundangaben'!$T$15,IF('2. Schritt ---&gt;&gt;&gt; Erfassung &lt;&lt;&lt;'!GI25='1. Schritt ---&gt;&gt;&gt; Grundangaben'!$X$16,'1. Schritt ---&gt;&gt;&gt; Grundangaben'!$T$16,0)))))</f>
        <v>8</v>
      </c>
      <c r="GM25" s="154"/>
      <c r="GN25" s="155"/>
      <c r="GO25" s="156"/>
      <c r="GP25" s="152"/>
      <c r="GQ25" s="314">
        <f t="shared" si="77"/>
      </c>
      <c r="GR25" s="316">
        <f t="shared" si="78"/>
      </c>
      <c r="GS25" s="316">
        <f t="shared" si="79"/>
        <v>0</v>
      </c>
      <c r="GT25" s="316">
        <f t="shared" si="80"/>
      </c>
      <c r="GU25" s="315">
        <f t="shared" si="81"/>
      </c>
      <c r="GV25" s="82">
        <f t="shared" si="82"/>
      </c>
      <c r="GW25" s="130">
        <f t="shared" si="83"/>
      </c>
      <c r="GX25" s="128"/>
      <c r="GY25" s="129">
        <f t="shared" si="84"/>
        <v>-8</v>
      </c>
      <c r="GZ25" s="157"/>
      <c r="HA25" s="301"/>
      <c r="HB25" s="148"/>
      <c r="HC25" s="28">
        <f>6</f>
        <v>6</v>
      </c>
      <c r="HD25" s="29" t="str">
        <f>IF(HR4=1,"Mo",IF(HR4=2,"Di",IF(HR4=3,"Mi",IF(HR4=4,"Do",IF(HR4=5,"Fr",IF(HR4=6,"Sa",IF(HR4=7,"So","")))))))</f>
        <v>Di</v>
      </c>
      <c r="HE25" s="30">
        <f>IF(SUM(HR$10)&gt;HC25,0,IF(HR$12="",'1. Schritt ---&gt;&gt;&gt; Grundangaben'!HE91,IF(SUM(HR$12)&lt;HC25,0,'1. Schritt ---&gt;&gt;&gt; Grundangaben'!HE91)))</f>
        <v>8</v>
      </c>
      <c r="HF25" s="30">
        <f t="shared" si="85"/>
        <v>8</v>
      </c>
      <c r="HG25" s="31">
        <f>IF(HD25='1. Schritt ---&gt;&gt;&gt; Grundangaben'!$X$12,'1. Schritt ---&gt;&gt;&gt; Grundangaben'!$T$12,IF('2. Schritt ---&gt;&gt;&gt; Erfassung &lt;&lt;&lt;'!HD25='1. Schritt ---&gt;&gt;&gt; Grundangaben'!$X$13,'1. Schritt ---&gt;&gt;&gt; Grundangaben'!$T$13,IF('2. Schritt ---&gt;&gt;&gt; Erfassung &lt;&lt;&lt;'!HD25='1. Schritt ---&gt;&gt;&gt; Grundangaben'!$X$14,'1. Schritt ---&gt;&gt;&gt; Grundangaben'!$T$14,IF('2. Schritt ---&gt;&gt;&gt; Erfassung &lt;&lt;&lt;'!HD25='1. Schritt ---&gt;&gt;&gt; Grundangaben'!$X$15,'1. Schritt ---&gt;&gt;&gt; Grundangaben'!$T$15,IF('2. Schritt ---&gt;&gt;&gt; Erfassung &lt;&lt;&lt;'!HD25='1. Schritt ---&gt;&gt;&gt; Grundangaben'!$X$16,'1. Schritt ---&gt;&gt;&gt; Grundangaben'!$T$16,0)))))</f>
        <v>8</v>
      </c>
      <c r="HH25" s="154"/>
      <c r="HI25" s="155"/>
      <c r="HJ25" s="156"/>
      <c r="HK25" s="152"/>
      <c r="HL25" s="314">
        <f t="shared" si="86"/>
      </c>
      <c r="HM25" s="316">
        <f t="shared" si="87"/>
      </c>
      <c r="HN25" s="316">
        <f t="shared" si="88"/>
        <v>0</v>
      </c>
      <c r="HO25" s="316">
        <f t="shared" si="89"/>
      </c>
      <c r="HP25" s="315">
        <f t="shared" si="90"/>
      </c>
      <c r="HQ25" s="82">
        <f t="shared" si="91"/>
      </c>
      <c r="HR25" s="130">
        <f t="shared" si="92"/>
      </c>
      <c r="HS25" s="128"/>
      <c r="HT25" s="129">
        <f t="shared" si="93"/>
        <v>-8</v>
      </c>
      <c r="HU25" s="157"/>
      <c r="HV25" s="301"/>
      <c r="HW25" s="148"/>
      <c r="HX25" s="266">
        <f>6</f>
        <v>6</v>
      </c>
      <c r="HY25" s="267" t="str">
        <f>IF(IM4=1,"Mo",IF(IM4=2,"Di",IF(IM4=3,"Mi",IF(IM4=4,"Do",IF(IM4=5,"Fr",IF(IM4=6,"Sa",IF(IM4=7,"So","")))))))</f>
        <v>Di</v>
      </c>
      <c r="HZ25" s="268">
        <f>IF(SUM(IM$10)&gt;HX25,0,IF(IM$12="",'1. Schritt ---&gt;&gt;&gt; Grundangaben'!HZ91,IF(SUM(IM$12)&lt;HX25,0,'1. Schritt ---&gt;&gt;&gt; Grundangaben'!HZ91)))</f>
        <v>8</v>
      </c>
      <c r="IA25" s="268">
        <f t="shared" si="94"/>
        <v>8</v>
      </c>
      <c r="IB25" s="31">
        <f>IF(HY25='1. Schritt ---&gt;&gt;&gt; Grundangaben'!$X$12,'1. Schritt ---&gt;&gt;&gt; Grundangaben'!$T$12,IF('2. Schritt ---&gt;&gt;&gt; Erfassung &lt;&lt;&lt;'!HY25='1. Schritt ---&gt;&gt;&gt; Grundangaben'!$X$13,'1. Schritt ---&gt;&gt;&gt; Grundangaben'!$T$13,IF('2. Schritt ---&gt;&gt;&gt; Erfassung &lt;&lt;&lt;'!HY25='1. Schritt ---&gt;&gt;&gt; Grundangaben'!$X$14,'1. Schritt ---&gt;&gt;&gt; Grundangaben'!$T$14,IF('2. Schritt ---&gt;&gt;&gt; Erfassung &lt;&lt;&lt;'!HY25='1. Schritt ---&gt;&gt;&gt; Grundangaben'!$X$15,'1. Schritt ---&gt;&gt;&gt; Grundangaben'!$T$15,IF('2. Schritt ---&gt;&gt;&gt; Erfassung &lt;&lt;&lt;'!HY25='1. Schritt ---&gt;&gt;&gt; Grundangaben'!$X$16,'1. Schritt ---&gt;&gt;&gt; Grundangaben'!$T$16,0)))))</f>
        <v>8</v>
      </c>
      <c r="IC25" s="260"/>
      <c r="ID25" s="261"/>
      <c r="IE25" s="262"/>
      <c r="IF25" s="263"/>
      <c r="IG25" s="314">
        <f t="shared" si="95"/>
      </c>
      <c r="IH25" s="316">
        <f t="shared" si="96"/>
      </c>
      <c r="II25" s="316">
        <f t="shared" si="97"/>
        <v>0</v>
      </c>
      <c r="IJ25" s="316">
        <f t="shared" si="98"/>
      </c>
      <c r="IK25" s="315">
        <f t="shared" si="99"/>
      </c>
      <c r="IL25" s="82">
        <f t="shared" si="100"/>
      </c>
      <c r="IM25" s="130">
        <f t="shared" si="101"/>
      </c>
      <c r="IN25" s="128"/>
      <c r="IO25" s="129">
        <f t="shared" si="102"/>
        <v>-8</v>
      </c>
      <c r="IP25" s="157"/>
      <c r="IQ25" s="301"/>
      <c r="IR25" s="148"/>
    </row>
    <row r="26" spans="1:252" s="32" customFormat="1" ht="22.5" customHeight="1">
      <c r="A26" s="28">
        <f>7</f>
        <v>7</v>
      </c>
      <c r="B26" s="29" t="str">
        <f>IF(R4=1,"Mo",IF(R4=2,"Di",IF(R4=3,"Mi",IF(R4=4,"Do",IF(R4=5,"Fr",IF(R4=6,"Sa",IF(R4=7,"So","")))))))</f>
        <v>Mi</v>
      </c>
      <c r="C26" s="30">
        <f>IF(SUM(P$10)&gt;A26,0,IF(P$12="",'1. Schritt ---&gt;&gt;&gt; Grundangaben'!C92,IF(SUM(P$12)&lt;A26,0,'1. Schritt ---&gt;&gt;&gt; Grundangaben'!C92)))</f>
        <v>8</v>
      </c>
      <c r="D26" s="30">
        <f t="shared" si="103"/>
        <v>8</v>
      </c>
      <c r="E26" s="31">
        <f>IF(B26='1. Schritt ---&gt;&gt;&gt; Grundangaben'!$X$12,'1. Schritt ---&gt;&gt;&gt; Grundangaben'!$T$12,IF('2. Schritt ---&gt;&gt;&gt; Erfassung &lt;&lt;&lt;'!B26='1. Schritt ---&gt;&gt;&gt; Grundangaben'!$X$13,'1. Schritt ---&gt;&gt;&gt; Grundangaben'!$T$13,IF('2. Schritt ---&gt;&gt;&gt; Erfassung &lt;&lt;&lt;'!B26='1. Schritt ---&gt;&gt;&gt; Grundangaben'!$X$14,'1. Schritt ---&gt;&gt;&gt; Grundangaben'!$T$14,IF('2. Schritt ---&gt;&gt;&gt; Erfassung &lt;&lt;&lt;'!B26='1. Schritt ---&gt;&gt;&gt; Grundangaben'!$X$15,'1. Schritt ---&gt;&gt;&gt; Grundangaben'!$T$15,IF('2. Schritt ---&gt;&gt;&gt; Erfassung &lt;&lt;&lt;'!B26='1. Schritt ---&gt;&gt;&gt; Grundangaben'!$X$16,'1. Schritt ---&gt;&gt;&gt; Grundangaben'!$T$16,0)))))</f>
        <v>8</v>
      </c>
      <c r="F26" s="260"/>
      <c r="G26" s="261"/>
      <c r="H26" s="262"/>
      <c r="I26" s="311"/>
      <c r="J26" s="314">
        <f t="shared" si="0"/>
      </c>
      <c r="K26" s="316">
        <f t="shared" si="1"/>
      </c>
      <c r="L26" s="316">
        <f t="shared" si="104"/>
        <v>0</v>
      </c>
      <c r="M26" s="316">
        <f t="shared" si="2"/>
      </c>
      <c r="N26" s="315">
        <f t="shared" si="3"/>
      </c>
      <c r="O26" s="82">
        <f t="shared" si="105"/>
      </c>
      <c r="P26" s="130">
        <f t="shared" si="106"/>
      </c>
      <c r="Q26" s="128"/>
      <c r="R26" s="129">
        <f t="shared" si="107"/>
        <v>-8</v>
      </c>
      <c r="S26" s="157"/>
      <c r="T26" s="301"/>
      <c r="U26" s="148"/>
      <c r="V26" s="28">
        <f>7</f>
        <v>7</v>
      </c>
      <c r="W26" s="29" t="str">
        <f>IF(AM4=1,"Mo",IF(AM4=2,"Di",IF(AM4=3,"Mi",IF(AM4=4,"Do",IF(AM4=5,"Fr",IF(AM4=6,"Sa",IF(AM4=7,"So","")))))))</f>
        <v>Mi</v>
      </c>
      <c r="X26" s="30">
        <f>IF(SUM(AK$10)&gt;V26,0,IF(AK$12="",'1. Schritt ---&gt;&gt;&gt; Grundangaben'!X92,IF(SUM(AK$12)&lt;V26,0,'1. Schritt ---&gt;&gt;&gt; Grundangaben'!X92)))</f>
        <v>8</v>
      </c>
      <c r="Y26" s="30">
        <f t="shared" si="4"/>
        <v>8</v>
      </c>
      <c r="Z26" s="31">
        <f>IF(W26='1. Schritt ---&gt;&gt;&gt; Grundangaben'!$X$12,'1. Schritt ---&gt;&gt;&gt; Grundangaben'!$T$12,IF('2. Schritt ---&gt;&gt;&gt; Erfassung &lt;&lt;&lt;'!W26='1. Schritt ---&gt;&gt;&gt; Grundangaben'!$X$13,'1. Schritt ---&gt;&gt;&gt; Grundangaben'!$T$13,IF('2. Schritt ---&gt;&gt;&gt; Erfassung &lt;&lt;&lt;'!W26='1. Schritt ---&gt;&gt;&gt; Grundangaben'!$X$14,'1. Schritt ---&gt;&gt;&gt; Grundangaben'!$T$14,IF('2. Schritt ---&gt;&gt;&gt; Erfassung &lt;&lt;&lt;'!W26='1. Schritt ---&gt;&gt;&gt; Grundangaben'!$X$15,'1. Schritt ---&gt;&gt;&gt; Grundangaben'!$T$15,IF('2. Schritt ---&gt;&gt;&gt; Erfassung &lt;&lt;&lt;'!W26='1. Schritt ---&gt;&gt;&gt; Grundangaben'!$X$16,'1. Schritt ---&gt;&gt;&gt; Grundangaben'!$T$16,0)))))</f>
        <v>8</v>
      </c>
      <c r="AA26" s="154"/>
      <c r="AB26" s="155"/>
      <c r="AC26" s="156"/>
      <c r="AD26" s="152"/>
      <c r="AE26" s="314">
        <f t="shared" si="5"/>
      </c>
      <c r="AF26" s="316">
        <f t="shared" si="6"/>
      </c>
      <c r="AG26" s="316">
        <f t="shared" si="7"/>
        <v>0</v>
      </c>
      <c r="AH26" s="316">
        <f t="shared" si="8"/>
      </c>
      <c r="AI26" s="315">
        <f t="shared" si="9"/>
      </c>
      <c r="AJ26" s="82">
        <f t="shared" si="10"/>
      </c>
      <c r="AK26" s="130">
        <f t="shared" si="11"/>
      </c>
      <c r="AL26" s="128"/>
      <c r="AM26" s="129">
        <f t="shared" si="12"/>
        <v>-8</v>
      </c>
      <c r="AN26" s="157"/>
      <c r="AO26" s="301"/>
      <c r="AP26" s="148"/>
      <c r="AQ26" s="28">
        <f>7</f>
        <v>7</v>
      </c>
      <c r="AR26" s="29" t="str">
        <f>IF(BH4=1,"Mo",IF(BH4=2,"Di",IF(BH4=3,"Mi",IF(BH4=4,"Do",IF(BH4=5,"Fr",IF(BH4=6,"Sa",IF(BH4=7,"So","")))))))</f>
        <v>Mi</v>
      </c>
      <c r="AS26" s="30">
        <f>IF(SUM(BF$10)&gt;AQ26,0,IF(BF$12="",'1. Schritt ---&gt;&gt;&gt; Grundangaben'!AS92,IF(SUM(BF$12)&lt;AQ26,0,'1. Schritt ---&gt;&gt;&gt; Grundangaben'!AS92)))</f>
        <v>8</v>
      </c>
      <c r="AT26" s="30">
        <f t="shared" si="13"/>
        <v>8</v>
      </c>
      <c r="AU26" s="31">
        <f>IF(AR26='1. Schritt ---&gt;&gt;&gt; Grundangaben'!$X$12,'1. Schritt ---&gt;&gt;&gt; Grundangaben'!$T$12,IF('2. Schritt ---&gt;&gt;&gt; Erfassung &lt;&lt;&lt;'!AR26='1. Schritt ---&gt;&gt;&gt; Grundangaben'!$X$13,'1. Schritt ---&gt;&gt;&gt; Grundangaben'!$T$13,IF('2. Schritt ---&gt;&gt;&gt; Erfassung &lt;&lt;&lt;'!AR26='1. Schritt ---&gt;&gt;&gt; Grundangaben'!$X$14,'1. Schritt ---&gt;&gt;&gt; Grundangaben'!$T$14,IF('2. Schritt ---&gt;&gt;&gt; Erfassung &lt;&lt;&lt;'!AR26='1. Schritt ---&gt;&gt;&gt; Grundangaben'!$X$15,'1. Schritt ---&gt;&gt;&gt; Grundangaben'!$T$15,IF('2. Schritt ---&gt;&gt;&gt; Erfassung &lt;&lt;&lt;'!AR26='1. Schritt ---&gt;&gt;&gt; Grundangaben'!$X$16,'1. Schritt ---&gt;&gt;&gt; Grundangaben'!$T$16,0)))))</f>
        <v>8</v>
      </c>
      <c r="AV26" s="154"/>
      <c r="AW26" s="155"/>
      <c r="AX26" s="156"/>
      <c r="AY26" s="152"/>
      <c r="AZ26" s="314">
        <f t="shared" si="14"/>
      </c>
      <c r="BA26" s="316">
        <f t="shared" si="15"/>
      </c>
      <c r="BB26" s="316">
        <f t="shared" si="16"/>
        <v>0</v>
      </c>
      <c r="BC26" s="316">
        <f t="shared" si="17"/>
      </c>
      <c r="BD26" s="315">
        <f t="shared" si="18"/>
      </c>
      <c r="BE26" s="82">
        <f t="shared" si="19"/>
      </c>
      <c r="BF26" s="130">
        <f t="shared" si="20"/>
      </c>
      <c r="BG26" s="128"/>
      <c r="BH26" s="129">
        <f t="shared" si="21"/>
        <v>-8</v>
      </c>
      <c r="BI26" s="157"/>
      <c r="BJ26" s="301"/>
      <c r="BK26" s="148"/>
      <c r="BL26" s="28">
        <f>7</f>
        <v>7</v>
      </c>
      <c r="BM26" s="29" t="str">
        <f>IF(CC4=1,"Mo",IF(CC4=2,"Di",IF(CC4=3,"Mi",IF(CC4=4,"Do",IF(CC4=5,"Fr",IF(CC4=6,"Sa",IF(CC4=7,"So","")))))))</f>
        <v>Mi</v>
      </c>
      <c r="BN26" s="30">
        <f>IF(SUM(CA$10)&gt;BL26,0,IF(CA$12="",'1. Schritt ---&gt;&gt;&gt; Grundangaben'!BN92,IF(SUM(CA$12)&lt;BL26,0,'1. Schritt ---&gt;&gt;&gt; Grundangaben'!BN92)))</f>
        <v>8</v>
      </c>
      <c r="BO26" s="30">
        <f t="shared" si="22"/>
        <v>8</v>
      </c>
      <c r="BP26" s="31">
        <f>IF(BM26='1. Schritt ---&gt;&gt;&gt; Grundangaben'!$X$12,'1. Schritt ---&gt;&gt;&gt; Grundangaben'!$T$12,IF('2. Schritt ---&gt;&gt;&gt; Erfassung &lt;&lt;&lt;'!BM26='1. Schritt ---&gt;&gt;&gt; Grundangaben'!$X$13,'1. Schritt ---&gt;&gt;&gt; Grundangaben'!$T$13,IF('2. Schritt ---&gt;&gt;&gt; Erfassung &lt;&lt;&lt;'!BM26='1. Schritt ---&gt;&gt;&gt; Grundangaben'!$X$14,'1. Schritt ---&gt;&gt;&gt; Grundangaben'!$T$14,IF('2. Schritt ---&gt;&gt;&gt; Erfassung &lt;&lt;&lt;'!BM26='1. Schritt ---&gt;&gt;&gt; Grundangaben'!$X$15,'1. Schritt ---&gt;&gt;&gt; Grundangaben'!$T$15,IF('2. Schritt ---&gt;&gt;&gt; Erfassung &lt;&lt;&lt;'!BM26='1. Schritt ---&gt;&gt;&gt; Grundangaben'!$X$16,'1. Schritt ---&gt;&gt;&gt; Grundangaben'!$T$16,0)))))</f>
        <v>8</v>
      </c>
      <c r="BQ26" s="154"/>
      <c r="BR26" s="155"/>
      <c r="BS26" s="156"/>
      <c r="BT26" s="152"/>
      <c r="BU26" s="314">
        <f t="shared" si="23"/>
      </c>
      <c r="BV26" s="316">
        <f t="shared" si="24"/>
      </c>
      <c r="BW26" s="316">
        <f t="shared" si="25"/>
        <v>0</v>
      </c>
      <c r="BX26" s="316">
        <f t="shared" si="26"/>
      </c>
      <c r="BY26" s="315">
        <f t="shared" si="27"/>
      </c>
      <c r="BZ26" s="82">
        <f t="shared" si="28"/>
      </c>
      <c r="CA26" s="130">
        <f t="shared" si="29"/>
      </c>
      <c r="CB26" s="128"/>
      <c r="CC26" s="129">
        <f t="shared" si="30"/>
        <v>-8</v>
      </c>
      <c r="CD26" s="157"/>
      <c r="CE26" s="301"/>
      <c r="CF26" s="148"/>
      <c r="CG26" s="28">
        <f>7</f>
        <v>7</v>
      </c>
      <c r="CH26" s="29" t="str">
        <f>IF(CX4=1,"Mo",IF(CX4=2,"Di",IF(CX4=3,"Mi",IF(CX4=4,"Do",IF(CX4=5,"Fr",IF(CX4=6,"Sa",IF(CX4=7,"So","")))))))</f>
        <v>Mi</v>
      </c>
      <c r="CI26" s="30">
        <f>IF(SUM(CV$10)&gt;CG26,0,IF(CV$12="",'1. Schritt ---&gt;&gt;&gt; Grundangaben'!CI92,IF(SUM(CV$12)&lt;CG26,0,'1. Schritt ---&gt;&gt;&gt; Grundangaben'!CI92)))</f>
        <v>8</v>
      </c>
      <c r="CJ26" s="30">
        <f t="shared" si="31"/>
        <v>8</v>
      </c>
      <c r="CK26" s="31">
        <f>IF(CH26='1. Schritt ---&gt;&gt;&gt; Grundangaben'!$X$12,'1. Schritt ---&gt;&gt;&gt; Grundangaben'!$T$12,IF('2. Schritt ---&gt;&gt;&gt; Erfassung &lt;&lt;&lt;'!CH26='1. Schritt ---&gt;&gt;&gt; Grundangaben'!$X$13,'1. Schritt ---&gt;&gt;&gt; Grundangaben'!$T$13,IF('2. Schritt ---&gt;&gt;&gt; Erfassung &lt;&lt;&lt;'!CH26='1. Schritt ---&gt;&gt;&gt; Grundangaben'!$X$14,'1. Schritt ---&gt;&gt;&gt; Grundangaben'!$T$14,IF('2. Schritt ---&gt;&gt;&gt; Erfassung &lt;&lt;&lt;'!CH26='1. Schritt ---&gt;&gt;&gt; Grundangaben'!$X$15,'1. Schritt ---&gt;&gt;&gt; Grundangaben'!$T$15,IF('2. Schritt ---&gt;&gt;&gt; Erfassung &lt;&lt;&lt;'!CH26='1. Schritt ---&gt;&gt;&gt; Grundangaben'!$X$16,'1. Schritt ---&gt;&gt;&gt; Grundangaben'!$T$16,0)))))</f>
        <v>8</v>
      </c>
      <c r="CL26" s="154"/>
      <c r="CM26" s="155"/>
      <c r="CN26" s="156"/>
      <c r="CO26" s="152"/>
      <c r="CP26" s="314">
        <f t="shared" si="32"/>
      </c>
      <c r="CQ26" s="316">
        <f t="shared" si="33"/>
      </c>
      <c r="CR26" s="316">
        <f t="shared" si="34"/>
        <v>0</v>
      </c>
      <c r="CS26" s="316">
        <f t="shared" si="35"/>
      </c>
      <c r="CT26" s="315">
        <f t="shared" si="36"/>
      </c>
      <c r="CU26" s="82">
        <f t="shared" si="37"/>
      </c>
      <c r="CV26" s="130">
        <f t="shared" si="38"/>
      </c>
      <c r="CW26" s="128"/>
      <c r="CX26" s="129">
        <f t="shared" si="39"/>
        <v>-8</v>
      </c>
      <c r="CY26" s="157"/>
      <c r="CZ26" s="301"/>
      <c r="DA26" s="148"/>
      <c r="DB26" s="28">
        <f>7</f>
        <v>7</v>
      </c>
      <c r="DC26" s="29" t="str">
        <f>IF(DS4=1,"Mo",IF(DS4=2,"Di",IF(DS4=3,"Mi",IF(DS4=4,"Do",IF(DS4=5,"Fr",IF(DS4=6,"Sa",IF(DS4=7,"So","")))))))</f>
        <v>Mi</v>
      </c>
      <c r="DD26" s="30">
        <f>IF(SUM(DQ$10)&gt;DB26,0,IF(DQ$12="",'1. Schritt ---&gt;&gt;&gt; Grundangaben'!DD92,IF(SUM(DQ$12)&lt;DB26,0,'1. Schritt ---&gt;&gt;&gt; Grundangaben'!DD92)))</f>
        <v>8</v>
      </c>
      <c r="DE26" s="30">
        <f t="shared" si="40"/>
        <v>8</v>
      </c>
      <c r="DF26" s="31">
        <f>IF(DC26='1. Schritt ---&gt;&gt;&gt; Grundangaben'!$X$12,'1. Schritt ---&gt;&gt;&gt; Grundangaben'!$T$12,IF('2. Schritt ---&gt;&gt;&gt; Erfassung &lt;&lt;&lt;'!DC26='1. Schritt ---&gt;&gt;&gt; Grundangaben'!$X$13,'1. Schritt ---&gt;&gt;&gt; Grundangaben'!$T$13,IF('2. Schritt ---&gt;&gt;&gt; Erfassung &lt;&lt;&lt;'!DC26='1. Schritt ---&gt;&gt;&gt; Grundangaben'!$X$14,'1. Schritt ---&gt;&gt;&gt; Grundangaben'!$T$14,IF('2. Schritt ---&gt;&gt;&gt; Erfassung &lt;&lt;&lt;'!DC26='1. Schritt ---&gt;&gt;&gt; Grundangaben'!$X$15,'1. Schritt ---&gt;&gt;&gt; Grundangaben'!$T$15,IF('2. Schritt ---&gt;&gt;&gt; Erfassung &lt;&lt;&lt;'!DC26='1. Schritt ---&gt;&gt;&gt; Grundangaben'!$X$16,'1. Schritt ---&gt;&gt;&gt; Grundangaben'!$T$16,0)))))</f>
        <v>8</v>
      </c>
      <c r="DG26" s="154"/>
      <c r="DH26" s="155"/>
      <c r="DI26" s="156"/>
      <c r="DJ26" s="152"/>
      <c r="DK26" s="314">
        <f t="shared" si="41"/>
      </c>
      <c r="DL26" s="316">
        <f t="shared" si="42"/>
      </c>
      <c r="DM26" s="316">
        <f t="shared" si="43"/>
        <v>0</v>
      </c>
      <c r="DN26" s="316">
        <f t="shared" si="44"/>
      </c>
      <c r="DO26" s="315">
        <f t="shared" si="45"/>
      </c>
      <c r="DP26" s="82">
        <f t="shared" si="46"/>
      </c>
      <c r="DQ26" s="130">
        <f t="shared" si="47"/>
      </c>
      <c r="DR26" s="128"/>
      <c r="DS26" s="129">
        <f t="shared" si="48"/>
        <v>-8</v>
      </c>
      <c r="DT26" s="157"/>
      <c r="DU26" s="301"/>
      <c r="DV26" s="148"/>
      <c r="DW26" s="28">
        <f>7</f>
        <v>7</v>
      </c>
      <c r="DX26" s="29" t="str">
        <f>IF(EN4=1,"Mo",IF(EN4=2,"Di",IF(EN4=3,"Mi",IF(EN4=4,"Do",IF(EN4=5,"Fr",IF(EN4=6,"Sa",IF(EN4=7,"So","")))))))</f>
        <v>Mi</v>
      </c>
      <c r="DY26" s="30">
        <f>IF(SUM(EL$10)&gt;DW26,0,IF(EL$12="",'1. Schritt ---&gt;&gt;&gt; Grundangaben'!DY92,IF(SUM(EL$12)&lt;DW26,0,'1. Schritt ---&gt;&gt;&gt; Grundangaben'!DY92)))</f>
        <v>8</v>
      </c>
      <c r="DZ26" s="30">
        <f t="shared" si="49"/>
        <v>8</v>
      </c>
      <c r="EA26" s="31">
        <f>IF(DX26='1. Schritt ---&gt;&gt;&gt; Grundangaben'!$X$12,'1. Schritt ---&gt;&gt;&gt; Grundangaben'!$T$12,IF('2. Schritt ---&gt;&gt;&gt; Erfassung &lt;&lt;&lt;'!DX26='1. Schritt ---&gt;&gt;&gt; Grundangaben'!$X$13,'1. Schritt ---&gt;&gt;&gt; Grundangaben'!$T$13,IF('2. Schritt ---&gt;&gt;&gt; Erfassung &lt;&lt;&lt;'!DX26='1. Schritt ---&gt;&gt;&gt; Grundangaben'!$X$14,'1. Schritt ---&gt;&gt;&gt; Grundangaben'!$T$14,IF('2. Schritt ---&gt;&gt;&gt; Erfassung &lt;&lt;&lt;'!DX26='1. Schritt ---&gt;&gt;&gt; Grundangaben'!$X$15,'1. Schritt ---&gt;&gt;&gt; Grundangaben'!$T$15,IF('2. Schritt ---&gt;&gt;&gt; Erfassung &lt;&lt;&lt;'!DX26='1. Schritt ---&gt;&gt;&gt; Grundangaben'!$X$16,'1. Schritt ---&gt;&gt;&gt; Grundangaben'!$T$16,0)))))</f>
        <v>8</v>
      </c>
      <c r="EB26" s="154"/>
      <c r="EC26" s="155"/>
      <c r="ED26" s="156"/>
      <c r="EE26" s="152"/>
      <c r="EF26" s="314">
        <f t="shared" si="50"/>
      </c>
      <c r="EG26" s="316">
        <f t="shared" si="51"/>
      </c>
      <c r="EH26" s="316">
        <f t="shared" si="52"/>
        <v>0</v>
      </c>
      <c r="EI26" s="316">
        <f t="shared" si="53"/>
      </c>
      <c r="EJ26" s="315">
        <f t="shared" si="54"/>
      </c>
      <c r="EK26" s="82">
        <f t="shared" si="55"/>
      </c>
      <c r="EL26" s="130">
        <f t="shared" si="56"/>
      </c>
      <c r="EM26" s="128"/>
      <c r="EN26" s="129">
        <f t="shared" si="57"/>
        <v>-8</v>
      </c>
      <c r="EO26" s="157"/>
      <c r="EP26" s="301"/>
      <c r="EQ26" s="148"/>
      <c r="ER26" s="28">
        <f>7</f>
        <v>7</v>
      </c>
      <c r="ES26" s="29" t="str">
        <f>IF(FI4=1,"Mo",IF(FI4=2,"Di",IF(FI4=3,"Mi",IF(FI4=4,"Do",IF(FI4=5,"Fr",IF(FI4=6,"Sa",IF(FI4=7,"So","")))))))</f>
        <v>Mi</v>
      </c>
      <c r="ET26" s="30">
        <f>IF(SUM(FG$10)&gt;ER26,0,IF(FG$12="",'1. Schritt ---&gt;&gt;&gt; Grundangaben'!ET92,IF(SUM(FG$12)&lt;ER26,0,'1. Schritt ---&gt;&gt;&gt; Grundangaben'!ET92)))</f>
        <v>8</v>
      </c>
      <c r="EU26" s="30">
        <f t="shared" si="58"/>
        <v>8</v>
      </c>
      <c r="EV26" s="31">
        <f>IF(ES26='1. Schritt ---&gt;&gt;&gt; Grundangaben'!$X$12,'1. Schritt ---&gt;&gt;&gt; Grundangaben'!$T$12,IF('2. Schritt ---&gt;&gt;&gt; Erfassung &lt;&lt;&lt;'!ES26='1. Schritt ---&gt;&gt;&gt; Grundangaben'!$X$13,'1. Schritt ---&gt;&gt;&gt; Grundangaben'!$T$13,IF('2. Schritt ---&gt;&gt;&gt; Erfassung &lt;&lt;&lt;'!ES26='1. Schritt ---&gt;&gt;&gt; Grundangaben'!$X$14,'1. Schritt ---&gt;&gt;&gt; Grundangaben'!$T$14,IF('2. Schritt ---&gt;&gt;&gt; Erfassung &lt;&lt;&lt;'!ES26='1. Schritt ---&gt;&gt;&gt; Grundangaben'!$X$15,'1. Schritt ---&gt;&gt;&gt; Grundangaben'!$T$15,IF('2. Schritt ---&gt;&gt;&gt; Erfassung &lt;&lt;&lt;'!ES26='1. Schritt ---&gt;&gt;&gt; Grundangaben'!$X$16,'1. Schritt ---&gt;&gt;&gt; Grundangaben'!$T$16,0)))))</f>
        <v>8</v>
      </c>
      <c r="EW26" s="154"/>
      <c r="EX26" s="155"/>
      <c r="EY26" s="156"/>
      <c r="EZ26" s="152"/>
      <c r="FA26" s="314">
        <f t="shared" si="59"/>
      </c>
      <c r="FB26" s="316">
        <f t="shared" si="60"/>
      </c>
      <c r="FC26" s="316">
        <f t="shared" si="61"/>
        <v>0</v>
      </c>
      <c r="FD26" s="316">
        <f t="shared" si="62"/>
      </c>
      <c r="FE26" s="315">
        <f t="shared" si="63"/>
      </c>
      <c r="FF26" s="82">
        <f t="shared" si="64"/>
      </c>
      <c r="FG26" s="130">
        <f t="shared" si="65"/>
      </c>
      <c r="FH26" s="128"/>
      <c r="FI26" s="129">
        <f t="shared" si="66"/>
        <v>-8</v>
      </c>
      <c r="FJ26" s="157"/>
      <c r="FK26" s="301"/>
      <c r="FL26" s="148"/>
      <c r="FM26" s="28">
        <f>7</f>
        <v>7</v>
      </c>
      <c r="FN26" s="29" t="str">
        <f>IF(GD4=1,"Mo",IF(GD4=2,"Di",IF(GD4=3,"Mi",IF(GD4=4,"Do",IF(GD4=5,"Fr",IF(GD4=6,"Sa",IF(GD4=7,"So","")))))))</f>
        <v>Mi</v>
      </c>
      <c r="FO26" s="30">
        <f>IF(SUM(GB$10)&gt;FM26,0,IF(GB$12="",'1. Schritt ---&gt;&gt;&gt; Grundangaben'!FO92,IF(SUM(GB$12)&lt;FM26,0,'1. Schritt ---&gt;&gt;&gt; Grundangaben'!FO92)))</f>
        <v>8</v>
      </c>
      <c r="FP26" s="30">
        <f t="shared" si="67"/>
        <v>8</v>
      </c>
      <c r="FQ26" s="31">
        <f>IF(FN26='1. Schritt ---&gt;&gt;&gt; Grundangaben'!$X$12,'1. Schritt ---&gt;&gt;&gt; Grundangaben'!$T$12,IF('2. Schritt ---&gt;&gt;&gt; Erfassung &lt;&lt;&lt;'!FN26='1. Schritt ---&gt;&gt;&gt; Grundangaben'!$X$13,'1. Schritt ---&gt;&gt;&gt; Grundangaben'!$T$13,IF('2. Schritt ---&gt;&gt;&gt; Erfassung &lt;&lt;&lt;'!FN26='1. Schritt ---&gt;&gt;&gt; Grundangaben'!$X$14,'1. Schritt ---&gt;&gt;&gt; Grundangaben'!$T$14,IF('2. Schritt ---&gt;&gt;&gt; Erfassung &lt;&lt;&lt;'!FN26='1. Schritt ---&gt;&gt;&gt; Grundangaben'!$X$15,'1. Schritt ---&gt;&gt;&gt; Grundangaben'!$T$15,IF('2. Schritt ---&gt;&gt;&gt; Erfassung &lt;&lt;&lt;'!FN26='1. Schritt ---&gt;&gt;&gt; Grundangaben'!$X$16,'1. Schritt ---&gt;&gt;&gt; Grundangaben'!$T$16,0)))))</f>
        <v>8</v>
      </c>
      <c r="FR26" s="154"/>
      <c r="FS26" s="155"/>
      <c r="FT26" s="156"/>
      <c r="FU26" s="152"/>
      <c r="FV26" s="314">
        <f t="shared" si="68"/>
      </c>
      <c r="FW26" s="316">
        <f t="shared" si="69"/>
      </c>
      <c r="FX26" s="316">
        <f t="shared" si="70"/>
        <v>0</v>
      </c>
      <c r="FY26" s="316">
        <f t="shared" si="71"/>
      </c>
      <c r="FZ26" s="315">
        <f t="shared" si="72"/>
      </c>
      <c r="GA26" s="82">
        <f t="shared" si="73"/>
      </c>
      <c r="GB26" s="130">
        <f t="shared" si="74"/>
      </c>
      <c r="GC26" s="128"/>
      <c r="GD26" s="129">
        <f t="shared" si="75"/>
        <v>-8</v>
      </c>
      <c r="GE26" s="157"/>
      <c r="GF26" s="301"/>
      <c r="GG26" s="148"/>
      <c r="GH26" s="28">
        <f>7</f>
        <v>7</v>
      </c>
      <c r="GI26" s="29" t="str">
        <f>IF(GY4=1,"Mo",IF(GY4=2,"Di",IF(GY4=3,"Mi",IF(GY4=4,"Do",IF(GY4=5,"Fr",IF(GY4=6,"Sa",IF(GY4=7,"So","")))))))</f>
        <v>Mi</v>
      </c>
      <c r="GJ26" s="30">
        <f>IF(SUM(GW$10)&gt;GH26,0,IF(GW$12="",'1. Schritt ---&gt;&gt;&gt; Grundangaben'!GJ92,IF(SUM(GW$12)&lt;GH26,0,'1. Schritt ---&gt;&gt;&gt; Grundangaben'!GJ92)))</f>
        <v>8</v>
      </c>
      <c r="GK26" s="30">
        <f t="shared" si="76"/>
        <v>8</v>
      </c>
      <c r="GL26" s="31">
        <f>IF(GI26='1. Schritt ---&gt;&gt;&gt; Grundangaben'!$X$12,'1. Schritt ---&gt;&gt;&gt; Grundangaben'!$T$12,IF('2. Schritt ---&gt;&gt;&gt; Erfassung &lt;&lt;&lt;'!GI26='1. Schritt ---&gt;&gt;&gt; Grundangaben'!$X$13,'1. Schritt ---&gt;&gt;&gt; Grundangaben'!$T$13,IF('2. Schritt ---&gt;&gt;&gt; Erfassung &lt;&lt;&lt;'!GI26='1. Schritt ---&gt;&gt;&gt; Grundangaben'!$X$14,'1. Schritt ---&gt;&gt;&gt; Grundangaben'!$T$14,IF('2. Schritt ---&gt;&gt;&gt; Erfassung &lt;&lt;&lt;'!GI26='1. Schritt ---&gt;&gt;&gt; Grundangaben'!$X$15,'1. Schritt ---&gt;&gt;&gt; Grundangaben'!$T$15,IF('2. Schritt ---&gt;&gt;&gt; Erfassung &lt;&lt;&lt;'!GI26='1. Schritt ---&gt;&gt;&gt; Grundangaben'!$X$16,'1. Schritt ---&gt;&gt;&gt; Grundangaben'!$T$16,0)))))</f>
        <v>8</v>
      </c>
      <c r="GM26" s="154"/>
      <c r="GN26" s="155"/>
      <c r="GO26" s="156"/>
      <c r="GP26" s="152"/>
      <c r="GQ26" s="314">
        <f t="shared" si="77"/>
      </c>
      <c r="GR26" s="316">
        <f t="shared" si="78"/>
      </c>
      <c r="GS26" s="316">
        <f t="shared" si="79"/>
        <v>0</v>
      </c>
      <c r="GT26" s="316">
        <f t="shared" si="80"/>
      </c>
      <c r="GU26" s="315">
        <f t="shared" si="81"/>
      </c>
      <c r="GV26" s="82">
        <f t="shared" si="82"/>
      </c>
      <c r="GW26" s="130">
        <f t="shared" si="83"/>
      </c>
      <c r="GX26" s="128"/>
      <c r="GY26" s="129">
        <f t="shared" si="84"/>
        <v>-8</v>
      </c>
      <c r="GZ26" s="157"/>
      <c r="HA26" s="301"/>
      <c r="HB26" s="148"/>
      <c r="HC26" s="28">
        <f>7</f>
        <v>7</v>
      </c>
      <c r="HD26" s="29" t="str">
        <f>IF(HT4=1,"Mo",IF(HT4=2,"Di",IF(HT4=3,"Mi",IF(HT4=4,"Do",IF(HT4=5,"Fr",IF(HT4=6,"Sa",IF(HT4=7,"So","")))))))</f>
        <v>Mi</v>
      </c>
      <c r="HE26" s="30">
        <f>IF(SUM(HR$10)&gt;HC26,0,IF(HR$12="",'1. Schritt ---&gt;&gt;&gt; Grundangaben'!HE92,IF(SUM(HR$12)&lt;HC26,0,'1. Schritt ---&gt;&gt;&gt; Grundangaben'!HE92)))</f>
        <v>8</v>
      </c>
      <c r="HF26" s="30">
        <f t="shared" si="85"/>
        <v>8</v>
      </c>
      <c r="HG26" s="31">
        <f>IF(HD26='1. Schritt ---&gt;&gt;&gt; Grundangaben'!$X$12,'1. Schritt ---&gt;&gt;&gt; Grundangaben'!$T$12,IF('2. Schritt ---&gt;&gt;&gt; Erfassung &lt;&lt;&lt;'!HD26='1. Schritt ---&gt;&gt;&gt; Grundangaben'!$X$13,'1. Schritt ---&gt;&gt;&gt; Grundangaben'!$T$13,IF('2. Schritt ---&gt;&gt;&gt; Erfassung &lt;&lt;&lt;'!HD26='1. Schritt ---&gt;&gt;&gt; Grundangaben'!$X$14,'1. Schritt ---&gt;&gt;&gt; Grundangaben'!$T$14,IF('2. Schritt ---&gt;&gt;&gt; Erfassung &lt;&lt;&lt;'!HD26='1. Schritt ---&gt;&gt;&gt; Grundangaben'!$X$15,'1. Schritt ---&gt;&gt;&gt; Grundangaben'!$T$15,IF('2. Schritt ---&gt;&gt;&gt; Erfassung &lt;&lt;&lt;'!HD26='1. Schritt ---&gt;&gt;&gt; Grundangaben'!$X$16,'1. Schritt ---&gt;&gt;&gt; Grundangaben'!$T$16,0)))))</f>
        <v>8</v>
      </c>
      <c r="HH26" s="154"/>
      <c r="HI26" s="155"/>
      <c r="HJ26" s="156"/>
      <c r="HK26" s="152"/>
      <c r="HL26" s="314">
        <f t="shared" si="86"/>
      </c>
      <c r="HM26" s="316">
        <f t="shared" si="87"/>
      </c>
      <c r="HN26" s="316">
        <f t="shared" si="88"/>
        <v>0</v>
      </c>
      <c r="HO26" s="316">
        <f t="shared" si="89"/>
      </c>
      <c r="HP26" s="315">
        <f t="shared" si="90"/>
      </c>
      <c r="HQ26" s="82">
        <f t="shared" si="91"/>
      </c>
      <c r="HR26" s="130">
        <f t="shared" si="92"/>
      </c>
      <c r="HS26" s="128"/>
      <c r="HT26" s="129">
        <f t="shared" si="93"/>
        <v>-8</v>
      </c>
      <c r="HU26" s="157"/>
      <c r="HV26" s="301"/>
      <c r="HW26" s="148"/>
      <c r="HX26" s="266">
        <f>7</f>
        <v>7</v>
      </c>
      <c r="HY26" s="267" t="str">
        <f>IF(IO4=1,"Mo",IF(IO4=2,"Di",IF(IO4=3,"Mi",IF(IO4=4,"Do",IF(IO4=5,"Fr",IF(IO4=6,"Sa",IF(IO4=7,"So","")))))))</f>
        <v>Mi</v>
      </c>
      <c r="HZ26" s="268">
        <f>IF(SUM(IM$10)&gt;HX26,0,IF(IM$12="",'1. Schritt ---&gt;&gt;&gt; Grundangaben'!HZ92,IF(SUM(IM$12)&lt;HX26,0,'1. Schritt ---&gt;&gt;&gt; Grundangaben'!HZ92)))</f>
        <v>8</v>
      </c>
      <c r="IA26" s="268">
        <f t="shared" si="94"/>
        <v>8</v>
      </c>
      <c r="IB26" s="31">
        <f>IF(HY26='1. Schritt ---&gt;&gt;&gt; Grundangaben'!$X$12,'1. Schritt ---&gt;&gt;&gt; Grundangaben'!$T$12,IF('2. Schritt ---&gt;&gt;&gt; Erfassung &lt;&lt;&lt;'!HY26='1. Schritt ---&gt;&gt;&gt; Grundangaben'!$X$13,'1. Schritt ---&gt;&gt;&gt; Grundangaben'!$T$13,IF('2. Schritt ---&gt;&gt;&gt; Erfassung &lt;&lt;&lt;'!HY26='1. Schritt ---&gt;&gt;&gt; Grundangaben'!$X$14,'1. Schritt ---&gt;&gt;&gt; Grundangaben'!$T$14,IF('2. Schritt ---&gt;&gt;&gt; Erfassung &lt;&lt;&lt;'!HY26='1. Schritt ---&gt;&gt;&gt; Grundangaben'!$X$15,'1. Schritt ---&gt;&gt;&gt; Grundangaben'!$T$15,IF('2. Schritt ---&gt;&gt;&gt; Erfassung &lt;&lt;&lt;'!HY26='1. Schritt ---&gt;&gt;&gt; Grundangaben'!$X$16,'1. Schritt ---&gt;&gt;&gt; Grundangaben'!$T$16,0)))))</f>
        <v>8</v>
      </c>
      <c r="IC26" s="260"/>
      <c r="ID26" s="261"/>
      <c r="IE26" s="262"/>
      <c r="IF26" s="263"/>
      <c r="IG26" s="314">
        <f t="shared" si="95"/>
      </c>
      <c r="IH26" s="316">
        <f t="shared" si="96"/>
      </c>
      <c r="II26" s="316">
        <f t="shared" si="97"/>
        <v>0</v>
      </c>
      <c r="IJ26" s="316">
        <f t="shared" si="98"/>
      </c>
      <c r="IK26" s="315">
        <f t="shared" si="99"/>
      </c>
      <c r="IL26" s="82">
        <f t="shared" si="100"/>
      </c>
      <c r="IM26" s="130">
        <f t="shared" si="101"/>
      </c>
      <c r="IN26" s="128"/>
      <c r="IO26" s="129">
        <f t="shared" si="102"/>
        <v>-8</v>
      </c>
      <c r="IP26" s="157"/>
      <c r="IQ26" s="301"/>
      <c r="IR26" s="148"/>
    </row>
    <row r="27" spans="1:252" s="32" customFormat="1" ht="22.5" customHeight="1">
      <c r="A27" s="28">
        <f>8</f>
        <v>8</v>
      </c>
      <c r="B27" s="29" t="str">
        <f aca="true" t="shared" si="108" ref="B27:B47">B20</f>
        <v>Do</v>
      </c>
      <c r="C27" s="30">
        <f>IF(SUM(P$10)&gt;A27,0,IF(P$12="",'1. Schritt ---&gt;&gt;&gt; Grundangaben'!C93,IF(SUM(P$12)&lt;A27,0,'1. Schritt ---&gt;&gt;&gt; Grundangaben'!C93)))</f>
        <v>8</v>
      </c>
      <c r="D27" s="30">
        <f t="shared" si="103"/>
        <v>8</v>
      </c>
      <c r="E27" s="31">
        <f>IF(B27='1. Schritt ---&gt;&gt;&gt; Grundangaben'!$X$12,'1. Schritt ---&gt;&gt;&gt; Grundangaben'!$T$12,IF('2. Schritt ---&gt;&gt;&gt; Erfassung &lt;&lt;&lt;'!B27='1. Schritt ---&gt;&gt;&gt; Grundangaben'!$X$13,'1. Schritt ---&gt;&gt;&gt; Grundangaben'!$T$13,IF('2. Schritt ---&gt;&gt;&gt; Erfassung &lt;&lt;&lt;'!B27='1. Schritt ---&gt;&gt;&gt; Grundangaben'!$X$14,'1. Schritt ---&gt;&gt;&gt; Grundangaben'!$T$14,IF('2. Schritt ---&gt;&gt;&gt; Erfassung &lt;&lt;&lt;'!B27='1. Schritt ---&gt;&gt;&gt; Grundangaben'!$X$15,'1. Schritt ---&gt;&gt;&gt; Grundangaben'!$T$15,IF('2. Schritt ---&gt;&gt;&gt; Erfassung &lt;&lt;&lt;'!B27='1. Schritt ---&gt;&gt;&gt; Grundangaben'!$X$16,'1. Schritt ---&gt;&gt;&gt; Grundangaben'!$T$16,0)))))</f>
        <v>8</v>
      </c>
      <c r="F27" s="260"/>
      <c r="G27" s="261"/>
      <c r="H27" s="262"/>
      <c r="I27" s="311"/>
      <c r="J27" s="314">
        <f t="shared" si="0"/>
      </c>
      <c r="K27" s="316">
        <f t="shared" si="1"/>
      </c>
      <c r="L27" s="316">
        <f t="shared" si="104"/>
        <v>0</v>
      </c>
      <c r="M27" s="316">
        <f t="shared" si="2"/>
      </c>
      <c r="N27" s="315">
        <f t="shared" si="3"/>
      </c>
      <c r="O27" s="82">
        <f t="shared" si="105"/>
      </c>
      <c r="P27" s="130">
        <f t="shared" si="106"/>
      </c>
      <c r="Q27" s="128"/>
      <c r="R27" s="129">
        <f t="shared" si="107"/>
        <v>-8</v>
      </c>
      <c r="S27" s="157"/>
      <c r="T27" s="301"/>
      <c r="U27" s="148"/>
      <c r="V27" s="28">
        <f>8</f>
        <v>8</v>
      </c>
      <c r="W27" s="29" t="str">
        <f aca="true" t="shared" si="109" ref="W27:W47">W20</f>
        <v>Do</v>
      </c>
      <c r="X27" s="30">
        <f>IF(SUM(AK$10)&gt;V27,0,IF(AK$12="",'1. Schritt ---&gt;&gt;&gt; Grundangaben'!X93,IF(SUM(AK$12)&lt;V27,0,'1. Schritt ---&gt;&gt;&gt; Grundangaben'!X93)))</f>
        <v>8</v>
      </c>
      <c r="Y27" s="30">
        <f t="shared" si="4"/>
        <v>8</v>
      </c>
      <c r="Z27" s="31">
        <f>IF(W27='1. Schritt ---&gt;&gt;&gt; Grundangaben'!$X$12,'1. Schritt ---&gt;&gt;&gt; Grundangaben'!$T$12,IF('2. Schritt ---&gt;&gt;&gt; Erfassung &lt;&lt;&lt;'!W27='1. Schritt ---&gt;&gt;&gt; Grundangaben'!$X$13,'1. Schritt ---&gt;&gt;&gt; Grundangaben'!$T$13,IF('2. Schritt ---&gt;&gt;&gt; Erfassung &lt;&lt;&lt;'!W27='1. Schritt ---&gt;&gt;&gt; Grundangaben'!$X$14,'1. Schritt ---&gt;&gt;&gt; Grundangaben'!$T$14,IF('2. Schritt ---&gt;&gt;&gt; Erfassung &lt;&lt;&lt;'!W27='1. Schritt ---&gt;&gt;&gt; Grundangaben'!$X$15,'1. Schritt ---&gt;&gt;&gt; Grundangaben'!$T$15,IF('2. Schritt ---&gt;&gt;&gt; Erfassung &lt;&lt;&lt;'!W27='1. Schritt ---&gt;&gt;&gt; Grundangaben'!$X$16,'1. Schritt ---&gt;&gt;&gt; Grundangaben'!$T$16,0)))))</f>
        <v>8</v>
      </c>
      <c r="AA27" s="154"/>
      <c r="AB27" s="155"/>
      <c r="AC27" s="156"/>
      <c r="AD27" s="152"/>
      <c r="AE27" s="314">
        <f t="shared" si="5"/>
      </c>
      <c r="AF27" s="316">
        <f t="shared" si="6"/>
      </c>
      <c r="AG27" s="316">
        <f t="shared" si="7"/>
        <v>0</v>
      </c>
      <c r="AH27" s="316">
        <f t="shared" si="8"/>
      </c>
      <c r="AI27" s="315">
        <f t="shared" si="9"/>
      </c>
      <c r="AJ27" s="82">
        <f t="shared" si="10"/>
      </c>
      <c r="AK27" s="130">
        <f t="shared" si="11"/>
      </c>
      <c r="AL27" s="128"/>
      <c r="AM27" s="129">
        <f t="shared" si="12"/>
        <v>-8</v>
      </c>
      <c r="AN27" s="157"/>
      <c r="AO27" s="301"/>
      <c r="AP27" s="148"/>
      <c r="AQ27" s="28">
        <f>8</f>
        <v>8</v>
      </c>
      <c r="AR27" s="29" t="str">
        <f aca="true" t="shared" si="110" ref="AR27:AR47">AR20</f>
        <v>Do</v>
      </c>
      <c r="AS27" s="30">
        <f>IF(SUM(BF$10)&gt;AQ27,0,IF(BF$12="",'1. Schritt ---&gt;&gt;&gt; Grundangaben'!AS93,IF(SUM(BF$12)&lt;AQ27,0,'1. Schritt ---&gt;&gt;&gt; Grundangaben'!AS93)))</f>
        <v>8</v>
      </c>
      <c r="AT27" s="30">
        <f t="shared" si="13"/>
        <v>8</v>
      </c>
      <c r="AU27" s="31">
        <f>IF(AR27='1. Schritt ---&gt;&gt;&gt; Grundangaben'!$X$12,'1. Schritt ---&gt;&gt;&gt; Grundangaben'!$T$12,IF('2. Schritt ---&gt;&gt;&gt; Erfassung &lt;&lt;&lt;'!AR27='1. Schritt ---&gt;&gt;&gt; Grundangaben'!$X$13,'1. Schritt ---&gt;&gt;&gt; Grundangaben'!$T$13,IF('2. Schritt ---&gt;&gt;&gt; Erfassung &lt;&lt;&lt;'!AR27='1. Schritt ---&gt;&gt;&gt; Grundangaben'!$X$14,'1. Schritt ---&gt;&gt;&gt; Grundangaben'!$T$14,IF('2. Schritt ---&gt;&gt;&gt; Erfassung &lt;&lt;&lt;'!AR27='1. Schritt ---&gt;&gt;&gt; Grundangaben'!$X$15,'1. Schritt ---&gt;&gt;&gt; Grundangaben'!$T$15,IF('2. Schritt ---&gt;&gt;&gt; Erfassung &lt;&lt;&lt;'!AR27='1. Schritt ---&gt;&gt;&gt; Grundangaben'!$X$16,'1. Schritt ---&gt;&gt;&gt; Grundangaben'!$T$16,0)))))</f>
        <v>8</v>
      </c>
      <c r="AV27" s="154"/>
      <c r="AW27" s="155"/>
      <c r="AX27" s="156"/>
      <c r="AY27" s="152"/>
      <c r="AZ27" s="314">
        <f t="shared" si="14"/>
      </c>
      <c r="BA27" s="316">
        <f t="shared" si="15"/>
      </c>
      <c r="BB27" s="316">
        <f t="shared" si="16"/>
        <v>0</v>
      </c>
      <c r="BC27" s="316">
        <f t="shared" si="17"/>
      </c>
      <c r="BD27" s="315">
        <f t="shared" si="18"/>
      </c>
      <c r="BE27" s="82">
        <f t="shared" si="19"/>
      </c>
      <c r="BF27" s="130">
        <f t="shared" si="20"/>
      </c>
      <c r="BG27" s="128"/>
      <c r="BH27" s="129">
        <f t="shared" si="21"/>
        <v>-8</v>
      </c>
      <c r="BI27" s="157"/>
      <c r="BJ27" s="301"/>
      <c r="BK27" s="148"/>
      <c r="BL27" s="28">
        <f>8</f>
        <v>8</v>
      </c>
      <c r="BM27" s="29" t="str">
        <f aca="true" t="shared" si="111" ref="BM27:BM47">BM20</f>
        <v>Do</v>
      </c>
      <c r="BN27" s="30">
        <f>IF(SUM(CA$10)&gt;BL27,0,IF(CA$12="",'1. Schritt ---&gt;&gt;&gt; Grundangaben'!BN93,IF(SUM(CA$12)&lt;BL27,0,'1. Schritt ---&gt;&gt;&gt; Grundangaben'!BN93)))</f>
        <v>8</v>
      </c>
      <c r="BO27" s="30">
        <f t="shared" si="22"/>
        <v>8</v>
      </c>
      <c r="BP27" s="31">
        <f>IF(BM27='1. Schritt ---&gt;&gt;&gt; Grundangaben'!$X$12,'1. Schritt ---&gt;&gt;&gt; Grundangaben'!$T$12,IF('2. Schritt ---&gt;&gt;&gt; Erfassung &lt;&lt;&lt;'!BM27='1. Schritt ---&gt;&gt;&gt; Grundangaben'!$X$13,'1. Schritt ---&gt;&gt;&gt; Grundangaben'!$T$13,IF('2. Schritt ---&gt;&gt;&gt; Erfassung &lt;&lt;&lt;'!BM27='1. Schritt ---&gt;&gt;&gt; Grundangaben'!$X$14,'1. Schritt ---&gt;&gt;&gt; Grundangaben'!$T$14,IF('2. Schritt ---&gt;&gt;&gt; Erfassung &lt;&lt;&lt;'!BM27='1. Schritt ---&gt;&gt;&gt; Grundangaben'!$X$15,'1. Schritt ---&gt;&gt;&gt; Grundangaben'!$T$15,IF('2. Schritt ---&gt;&gt;&gt; Erfassung &lt;&lt;&lt;'!BM27='1. Schritt ---&gt;&gt;&gt; Grundangaben'!$X$16,'1. Schritt ---&gt;&gt;&gt; Grundangaben'!$T$16,0)))))</f>
        <v>8</v>
      </c>
      <c r="BQ27" s="154"/>
      <c r="BR27" s="155"/>
      <c r="BS27" s="156"/>
      <c r="BT27" s="152"/>
      <c r="BU27" s="314">
        <f t="shared" si="23"/>
      </c>
      <c r="BV27" s="316">
        <f t="shared" si="24"/>
      </c>
      <c r="BW27" s="316">
        <f t="shared" si="25"/>
        <v>0</v>
      </c>
      <c r="BX27" s="316">
        <f t="shared" si="26"/>
      </c>
      <c r="BY27" s="315">
        <f t="shared" si="27"/>
      </c>
      <c r="BZ27" s="82">
        <f t="shared" si="28"/>
      </c>
      <c r="CA27" s="130">
        <f t="shared" si="29"/>
      </c>
      <c r="CB27" s="128"/>
      <c r="CC27" s="129">
        <f t="shared" si="30"/>
        <v>-8</v>
      </c>
      <c r="CD27" s="157"/>
      <c r="CE27" s="301"/>
      <c r="CF27" s="148"/>
      <c r="CG27" s="28">
        <f>8</f>
        <v>8</v>
      </c>
      <c r="CH27" s="29" t="str">
        <f aca="true" t="shared" si="112" ref="CH27:CH47">CH20</f>
        <v>Do</v>
      </c>
      <c r="CI27" s="30">
        <f>IF(SUM(CV$10)&gt;CG27,0,IF(CV$12="",'1. Schritt ---&gt;&gt;&gt; Grundangaben'!CI93,IF(SUM(CV$12)&lt;CG27,0,'1. Schritt ---&gt;&gt;&gt; Grundangaben'!CI93)))</f>
        <v>8</v>
      </c>
      <c r="CJ27" s="30">
        <f t="shared" si="31"/>
        <v>8</v>
      </c>
      <c r="CK27" s="31">
        <f>IF(CH27='1. Schritt ---&gt;&gt;&gt; Grundangaben'!$X$12,'1. Schritt ---&gt;&gt;&gt; Grundangaben'!$T$12,IF('2. Schritt ---&gt;&gt;&gt; Erfassung &lt;&lt;&lt;'!CH27='1. Schritt ---&gt;&gt;&gt; Grundangaben'!$X$13,'1. Schritt ---&gt;&gt;&gt; Grundangaben'!$T$13,IF('2. Schritt ---&gt;&gt;&gt; Erfassung &lt;&lt;&lt;'!CH27='1. Schritt ---&gt;&gt;&gt; Grundangaben'!$X$14,'1. Schritt ---&gt;&gt;&gt; Grundangaben'!$T$14,IF('2. Schritt ---&gt;&gt;&gt; Erfassung &lt;&lt;&lt;'!CH27='1. Schritt ---&gt;&gt;&gt; Grundangaben'!$X$15,'1. Schritt ---&gt;&gt;&gt; Grundangaben'!$T$15,IF('2. Schritt ---&gt;&gt;&gt; Erfassung &lt;&lt;&lt;'!CH27='1. Schritt ---&gt;&gt;&gt; Grundangaben'!$X$16,'1. Schritt ---&gt;&gt;&gt; Grundangaben'!$T$16,0)))))</f>
        <v>8</v>
      </c>
      <c r="CL27" s="154"/>
      <c r="CM27" s="155"/>
      <c r="CN27" s="156"/>
      <c r="CO27" s="152"/>
      <c r="CP27" s="314">
        <f t="shared" si="32"/>
      </c>
      <c r="CQ27" s="316">
        <f t="shared" si="33"/>
      </c>
      <c r="CR27" s="316">
        <f t="shared" si="34"/>
        <v>0</v>
      </c>
      <c r="CS27" s="316">
        <f t="shared" si="35"/>
      </c>
      <c r="CT27" s="315">
        <f t="shared" si="36"/>
      </c>
      <c r="CU27" s="82">
        <f t="shared" si="37"/>
      </c>
      <c r="CV27" s="130">
        <f t="shared" si="38"/>
      </c>
      <c r="CW27" s="128"/>
      <c r="CX27" s="129">
        <f t="shared" si="39"/>
        <v>-8</v>
      </c>
      <c r="CY27" s="157"/>
      <c r="CZ27" s="301"/>
      <c r="DA27" s="148"/>
      <c r="DB27" s="28">
        <f>8</f>
        <v>8</v>
      </c>
      <c r="DC27" s="29" t="str">
        <f aca="true" t="shared" si="113" ref="DC27:DC47">DC20</f>
        <v>Do</v>
      </c>
      <c r="DD27" s="30">
        <f>IF(SUM(DQ$10)&gt;DB27,0,IF(DQ$12="",'1. Schritt ---&gt;&gt;&gt; Grundangaben'!DD93,IF(SUM(DQ$12)&lt;DB27,0,'1. Schritt ---&gt;&gt;&gt; Grundangaben'!DD93)))</f>
        <v>8</v>
      </c>
      <c r="DE27" s="30">
        <f t="shared" si="40"/>
        <v>8</v>
      </c>
      <c r="DF27" s="31">
        <f>IF(DC27='1. Schritt ---&gt;&gt;&gt; Grundangaben'!$X$12,'1. Schritt ---&gt;&gt;&gt; Grundangaben'!$T$12,IF('2. Schritt ---&gt;&gt;&gt; Erfassung &lt;&lt;&lt;'!DC27='1. Schritt ---&gt;&gt;&gt; Grundangaben'!$X$13,'1. Schritt ---&gt;&gt;&gt; Grundangaben'!$T$13,IF('2. Schritt ---&gt;&gt;&gt; Erfassung &lt;&lt;&lt;'!DC27='1. Schritt ---&gt;&gt;&gt; Grundangaben'!$X$14,'1. Schritt ---&gt;&gt;&gt; Grundangaben'!$T$14,IF('2. Schritt ---&gt;&gt;&gt; Erfassung &lt;&lt;&lt;'!DC27='1. Schritt ---&gt;&gt;&gt; Grundangaben'!$X$15,'1. Schritt ---&gt;&gt;&gt; Grundangaben'!$T$15,IF('2. Schritt ---&gt;&gt;&gt; Erfassung &lt;&lt;&lt;'!DC27='1. Schritt ---&gt;&gt;&gt; Grundangaben'!$X$16,'1. Schritt ---&gt;&gt;&gt; Grundangaben'!$T$16,0)))))</f>
        <v>8</v>
      </c>
      <c r="DG27" s="154"/>
      <c r="DH27" s="155"/>
      <c r="DI27" s="156"/>
      <c r="DJ27" s="152"/>
      <c r="DK27" s="314">
        <f t="shared" si="41"/>
      </c>
      <c r="DL27" s="316">
        <f t="shared" si="42"/>
      </c>
      <c r="DM27" s="316">
        <f t="shared" si="43"/>
        <v>0</v>
      </c>
      <c r="DN27" s="316">
        <f t="shared" si="44"/>
      </c>
      <c r="DO27" s="315">
        <f t="shared" si="45"/>
      </c>
      <c r="DP27" s="82">
        <f t="shared" si="46"/>
      </c>
      <c r="DQ27" s="130">
        <f t="shared" si="47"/>
      </c>
      <c r="DR27" s="128"/>
      <c r="DS27" s="129">
        <f t="shared" si="48"/>
        <v>-8</v>
      </c>
      <c r="DT27" s="157"/>
      <c r="DU27" s="301"/>
      <c r="DV27" s="148"/>
      <c r="DW27" s="28">
        <f>8</f>
        <v>8</v>
      </c>
      <c r="DX27" s="29" t="str">
        <f aca="true" t="shared" si="114" ref="DX27:DX47">DX20</f>
        <v>Do</v>
      </c>
      <c r="DY27" s="30">
        <f>IF(SUM(EL$10)&gt;DW27,0,IF(EL$12="",'1. Schritt ---&gt;&gt;&gt; Grundangaben'!DY93,IF(SUM(EL$12)&lt;DW27,0,'1. Schritt ---&gt;&gt;&gt; Grundangaben'!DY93)))</f>
        <v>8</v>
      </c>
      <c r="DZ27" s="30">
        <f t="shared" si="49"/>
        <v>8</v>
      </c>
      <c r="EA27" s="31">
        <f>IF(DX27='1. Schritt ---&gt;&gt;&gt; Grundangaben'!$X$12,'1. Schritt ---&gt;&gt;&gt; Grundangaben'!$T$12,IF('2. Schritt ---&gt;&gt;&gt; Erfassung &lt;&lt;&lt;'!DX27='1. Schritt ---&gt;&gt;&gt; Grundangaben'!$X$13,'1. Schritt ---&gt;&gt;&gt; Grundangaben'!$T$13,IF('2. Schritt ---&gt;&gt;&gt; Erfassung &lt;&lt;&lt;'!DX27='1. Schritt ---&gt;&gt;&gt; Grundangaben'!$X$14,'1. Schritt ---&gt;&gt;&gt; Grundangaben'!$T$14,IF('2. Schritt ---&gt;&gt;&gt; Erfassung &lt;&lt;&lt;'!DX27='1. Schritt ---&gt;&gt;&gt; Grundangaben'!$X$15,'1. Schritt ---&gt;&gt;&gt; Grundangaben'!$T$15,IF('2. Schritt ---&gt;&gt;&gt; Erfassung &lt;&lt;&lt;'!DX27='1. Schritt ---&gt;&gt;&gt; Grundangaben'!$X$16,'1. Schritt ---&gt;&gt;&gt; Grundangaben'!$T$16,0)))))</f>
        <v>8</v>
      </c>
      <c r="EB27" s="154"/>
      <c r="EC27" s="155"/>
      <c r="ED27" s="156"/>
      <c r="EE27" s="152"/>
      <c r="EF27" s="314">
        <f t="shared" si="50"/>
      </c>
      <c r="EG27" s="316">
        <f t="shared" si="51"/>
      </c>
      <c r="EH27" s="316">
        <f t="shared" si="52"/>
        <v>0</v>
      </c>
      <c r="EI27" s="316">
        <f t="shared" si="53"/>
      </c>
      <c r="EJ27" s="315">
        <f t="shared" si="54"/>
      </c>
      <c r="EK27" s="82">
        <f t="shared" si="55"/>
      </c>
      <c r="EL27" s="130">
        <f t="shared" si="56"/>
      </c>
      <c r="EM27" s="128"/>
      <c r="EN27" s="129">
        <f t="shared" si="57"/>
        <v>-8</v>
      </c>
      <c r="EO27" s="157"/>
      <c r="EP27" s="301"/>
      <c r="EQ27" s="148"/>
      <c r="ER27" s="28">
        <f>8</f>
        <v>8</v>
      </c>
      <c r="ES27" s="29" t="str">
        <f aca="true" t="shared" si="115" ref="ES27:ES47">ES20</f>
        <v>Do</v>
      </c>
      <c r="ET27" s="30">
        <f>IF(SUM(FG$10)&gt;ER27,0,IF(FG$12="",'1. Schritt ---&gt;&gt;&gt; Grundangaben'!ET93,IF(SUM(FG$12)&lt;ER27,0,'1. Schritt ---&gt;&gt;&gt; Grundangaben'!ET93)))</f>
        <v>8</v>
      </c>
      <c r="EU27" s="30">
        <f t="shared" si="58"/>
        <v>8</v>
      </c>
      <c r="EV27" s="31">
        <f>IF(ES27='1. Schritt ---&gt;&gt;&gt; Grundangaben'!$X$12,'1. Schritt ---&gt;&gt;&gt; Grundangaben'!$T$12,IF('2. Schritt ---&gt;&gt;&gt; Erfassung &lt;&lt;&lt;'!ES27='1. Schritt ---&gt;&gt;&gt; Grundangaben'!$X$13,'1. Schritt ---&gt;&gt;&gt; Grundangaben'!$T$13,IF('2. Schritt ---&gt;&gt;&gt; Erfassung &lt;&lt;&lt;'!ES27='1. Schritt ---&gt;&gt;&gt; Grundangaben'!$X$14,'1. Schritt ---&gt;&gt;&gt; Grundangaben'!$T$14,IF('2. Schritt ---&gt;&gt;&gt; Erfassung &lt;&lt;&lt;'!ES27='1. Schritt ---&gt;&gt;&gt; Grundangaben'!$X$15,'1. Schritt ---&gt;&gt;&gt; Grundangaben'!$T$15,IF('2. Schritt ---&gt;&gt;&gt; Erfassung &lt;&lt;&lt;'!ES27='1. Schritt ---&gt;&gt;&gt; Grundangaben'!$X$16,'1. Schritt ---&gt;&gt;&gt; Grundangaben'!$T$16,0)))))</f>
        <v>8</v>
      </c>
      <c r="EW27" s="154"/>
      <c r="EX27" s="155"/>
      <c r="EY27" s="156"/>
      <c r="EZ27" s="152"/>
      <c r="FA27" s="314">
        <f t="shared" si="59"/>
      </c>
      <c r="FB27" s="316">
        <f t="shared" si="60"/>
      </c>
      <c r="FC27" s="316">
        <f t="shared" si="61"/>
        <v>0</v>
      </c>
      <c r="FD27" s="316">
        <f t="shared" si="62"/>
      </c>
      <c r="FE27" s="315">
        <f t="shared" si="63"/>
      </c>
      <c r="FF27" s="82">
        <f t="shared" si="64"/>
      </c>
      <c r="FG27" s="130">
        <f t="shared" si="65"/>
      </c>
      <c r="FH27" s="128"/>
      <c r="FI27" s="129">
        <f t="shared" si="66"/>
        <v>-8</v>
      </c>
      <c r="FJ27" s="157"/>
      <c r="FK27" s="301"/>
      <c r="FL27" s="148"/>
      <c r="FM27" s="28">
        <f>8</f>
        <v>8</v>
      </c>
      <c r="FN27" s="29" t="str">
        <f aca="true" t="shared" si="116" ref="FN27:FN47">FN20</f>
        <v>Do</v>
      </c>
      <c r="FO27" s="30">
        <f>IF(SUM(GB$10)&gt;FM27,0,IF(GB$12="",'1. Schritt ---&gt;&gt;&gt; Grundangaben'!FO93,IF(SUM(GB$12)&lt;FM27,0,'1. Schritt ---&gt;&gt;&gt; Grundangaben'!FO93)))</f>
        <v>8</v>
      </c>
      <c r="FP27" s="30">
        <f t="shared" si="67"/>
        <v>8</v>
      </c>
      <c r="FQ27" s="31">
        <f>IF(FN27='1. Schritt ---&gt;&gt;&gt; Grundangaben'!$X$12,'1. Schritt ---&gt;&gt;&gt; Grundangaben'!$T$12,IF('2. Schritt ---&gt;&gt;&gt; Erfassung &lt;&lt;&lt;'!FN27='1. Schritt ---&gt;&gt;&gt; Grundangaben'!$X$13,'1. Schritt ---&gt;&gt;&gt; Grundangaben'!$T$13,IF('2. Schritt ---&gt;&gt;&gt; Erfassung &lt;&lt;&lt;'!FN27='1. Schritt ---&gt;&gt;&gt; Grundangaben'!$X$14,'1. Schritt ---&gt;&gt;&gt; Grundangaben'!$T$14,IF('2. Schritt ---&gt;&gt;&gt; Erfassung &lt;&lt;&lt;'!FN27='1. Schritt ---&gt;&gt;&gt; Grundangaben'!$X$15,'1. Schritt ---&gt;&gt;&gt; Grundangaben'!$T$15,IF('2. Schritt ---&gt;&gt;&gt; Erfassung &lt;&lt;&lt;'!FN27='1. Schritt ---&gt;&gt;&gt; Grundangaben'!$X$16,'1. Schritt ---&gt;&gt;&gt; Grundangaben'!$T$16,0)))))</f>
        <v>8</v>
      </c>
      <c r="FR27" s="154"/>
      <c r="FS27" s="155"/>
      <c r="FT27" s="156"/>
      <c r="FU27" s="152"/>
      <c r="FV27" s="314">
        <f t="shared" si="68"/>
      </c>
      <c r="FW27" s="316">
        <f t="shared" si="69"/>
      </c>
      <c r="FX27" s="316">
        <f t="shared" si="70"/>
        <v>0</v>
      </c>
      <c r="FY27" s="316">
        <f t="shared" si="71"/>
      </c>
      <c r="FZ27" s="315">
        <f t="shared" si="72"/>
      </c>
      <c r="GA27" s="82">
        <f t="shared" si="73"/>
      </c>
      <c r="GB27" s="130">
        <f t="shared" si="74"/>
      </c>
      <c r="GC27" s="128"/>
      <c r="GD27" s="129">
        <f t="shared" si="75"/>
        <v>-8</v>
      </c>
      <c r="GE27" s="157"/>
      <c r="GF27" s="301"/>
      <c r="GG27" s="148"/>
      <c r="GH27" s="28">
        <f>8</f>
        <v>8</v>
      </c>
      <c r="GI27" s="29" t="str">
        <f aca="true" t="shared" si="117" ref="GI27:GI47">GI20</f>
        <v>Do</v>
      </c>
      <c r="GJ27" s="30">
        <f>IF(SUM(GW$10)&gt;GH27,0,IF(GW$12="",'1. Schritt ---&gt;&gt;&gt; Grundangaben'!GJ93,IF(SUM(GW$12)&lt;GH27,0,'1. Schritt ---&gt;&gt;&gt; Grundangaben'!GJ93)))</f>
        <v>8</v>
      </c>
      <c r="GK27" s="30">
        <f t="shared" si="76"/>
        <v>8</v>
      </c>
      <c r="GL27" s="31">
        <f>IF(GI27='1. Schritt ---&gt;&gt;&gt; Grundangaben'!$X$12,'1. Schritt ---&gt;&gt;&gt; Grundangaben'!$T$12,IF('2. Schritt ---&gt;&gt;&gt; Erfassung &lt;&lt;&lt;'!GI27='1. Schritt ---&gt;&gt;&gt; Grundangaben'!$X$13,'1. Schritt ---&gt;&gt;&gt; Grundangaben'!$T$13,IF('2. Schritt ---&gt;&gt;&gt; Erfassung &lt;&lt;&lt;'!GI27='1. Schritt ---&gt;&gt;&gt; Grundangaben'!$X$14,'1. Schritt ---&gt;&gt;&gt; Grundangaben'!$T$14,IF('2. Schritt ---&gt;&gt;&gt; Erfassung &lt;&lt;&lt;'!GI27='1. Schritt ---&gt;&gt;&gt; Grundangaben'!$X$15,'1. Schritt ---&gt;&gt;&gt; Grundangaben'!$T$15,IF('2. Schritt ---&gt;&gt;&gt; Erfassung &lt;&lt;&lt;'!GI27='1. Schritt ---&gt;&gt;&gt; Grundangaben'!$X$16,'1. Schritt ---&gt;&gt;&gt; Grundangaben'!$T$16,0)))))</f>
        <v>8</v>
      </c>
      <c r="GM27" s="154"/>
      <c r="GN27" s="155"/>
      <c r="GO27" s="156"/>
      <c r="GP27" s="152"/>
      <c r="GQ27" s="314">
        <f t="shared" si="77"/>
      </c>
      <c r="GR27" s="316">
        <f t="shared" si="78"/>
      </c>
      <c r="GS27" s="316">
        <f t="shared" si="79"/>
        <v>0</v>
      </c>
      <c r="GT27" s="316">
        <f t="shared" si="80"/>
      </c>
      <c r="GU27" s="315">
        <f t="shared" si="81"/>
      </c>
      <c r="GV27" s="82">
        <f t="shared" si="82"/>
      </c>
      <c r="GW27" s="130">
        <f t="shared" si="83"/>
      </c>
      <c r="GX27" s="128"/>
      <c r="GY27" s="129">
        <f t="shared" si="84"/>
        <v>-8</v>
      </c>
      <c r="GZ27" s="157"/>
      <c r="HA27" s="301"/>
      <c r="HB27" s="148"/>
      <c r="HC27" s="28">
        <f>8</f>
        <v>8</v>
      </c>
      <c r="HD27" s="29" t="str">
        <f aca="true" t="shared" si="118" ref="HD27:HD47">HD20</f>
        <v>Do</v>
      </c>
      <c r="HE27" s="30">
        <f>IF(SUM(HR$10)&gt;HC27,0,IF(HR$12="",'1. Schritt ---&gt;&gt;&gt; Grundangaben'!HE93,IF(SUM(HR$12)&lt;HC27,0,'1. Schritt ---&gt;&gt;&gt; Grundangaben'!HE93)))</f>
        <v>8</v>
      </c>
      <c r="HF27" s="30">
        <f t="shared" si="85"/>
        <v>8</v>
      </c>
      <c r="HG27" s="31">
        <f>IF(HD27='1. Schritt ---&gt;&gt;&gt; Grundangaben'!$X$12,'1. Schritt ---&gt;&gt;&gt; Grundangaben'!$T$12,IF('2. Schritt ---&gt;&gt;&gt; Erfassung &lt;&lt;&lt;'!HD27='1. Schritt ---&gt;&gt;&gt; Grundangaben'!$X$13,'1. Schritt ---&gt;&gt;&gt; Grundangaben'!$T$13,IF('2. Schritt ---&gt;&gt;&gt; Erfassung &lt;&lt;&lt;'!HD27='1. Schritt ---&gt;&gt;&gt; Grundangaben'!$X$14,'1. Schritt ---&gt;&gt;&gt; Grundangaben'!$T$14,IF('2. Schritt ---&gt;&gt;&gt; Erfassung &lt;&lt;&lt;'!HD27='1. Schritt ---&gt;&gt;&gt; Grundangaben'!$X$15,'1. Schritt ---&gt;&gt;&gt; Grundangaben'!$T$15,IF('2. Schritt ---&gt;&gt;&gt; Erfassung &lt;&lt;&lt;'!HD27='1. Schritt ---&gt;&gt;&gt; Grundangaben'!$X$16,'1. Schritt ---&gt;&gt;&gt; Grundangaben'!$T$16,0)))))</f>
        <v>8</v>
      </c>
      <c r="HH27" s="154"/>
      <c r="HI27" s="155"/>
      <c r="HJ27" s="156"/>
      <c r="HK27" s="152"/>
      <c r="HL27" s="314">
        <f t="shared" si="86"/>
      </c>
      <c r="HM27" s="316">
        <f t="shared" si="87"/>
      </c>
      <c r="HN27" s="316">
        <f t="shared" si="88"/>
        <v>0</v>
      </c>
      <c r="HO27" s="316">
        <f t="shared" si="89"/>
      </c>
      <c r="HP27" s="315">
        <f t="shared" si="90"/>
      </c>
      <c r="HQ27" s="82">
        <f t="shared" si="91"/>
      </c>
      <c r="HR27" s="130">
        <f t="shared" si="92"/>
      </c>
      <c r="HS27" s="128"/>
      <c r="HT27" s="129">
        <f t="shared" si="93"/>
        <v>-8</v>
      </c>
      <c r="HU27" s="157"/>
      <c r="HV27" s="301"/>
      <c r="HW27" s="148"/>
      <c r="HX27" s="266">
        <f>8</f>
        <v>8</v>
      </c>
      <c r="HY27" s="267" t="str">
        <f aca="true" t="shared" si="119" ref="HY27:HY47">HY20</f>
        <v>Do</v>
      </c>
      <c r="HZ27" s="268">
        <f>IF(SUM(IM$10)&gt;HX27,0,IF(IM$12="",'1. Schritt ---&gt;&gt;&gt; Grundangaben'!HZ93,IF(SUM(IM$12)&lt;HX27,0,'1. Schritt ---&gt;&gt;&gt; Grundangaben'!HZ93)))</f>
        <v>8</v>
      </c>
      <c r="IA27" s="268">
        <f t="shared" si="94"/>
        <v>8</v>
      </c>
      <c r="IB27" s="31">
        <f>IF(HY27='1. Schritt ---&gt;&gt;&gt; Grundangaben'!$X$12,'1. Schritt ---&gt;&gt;&gt; Grundangaben'!$T$12,IF('2. Schritt ---&gt;&gt;&gt; Erfassung &lt;&lt;&lt;'!HY27='1. Schritt ---&gt;&gt;&gt; Grundangaben'!$X$13,'1. Schritt ---&gt;&gt;&gt; Grundangaben'!$T$13,IF('2. Schritt ---&gt;&gt;&gt; Erfassung &lt;&lt;&lt;'!HY27='1. Schritt ---&gt;&gt;&gt; Grundangaben'!$X$14,'1. Schritt ---&gt;&gt;&gt; Grundangaben'!$T$14,IF('2. Schritt ---&gt;&gt;&gt; Erfassung &lt;&lt;&lt;'!HY27='1. Schritt ---&gt;&gt;&gt; Grundangaben'!$X$15,'1. Schritt ---&gt;&gt;&gt; Grundangaben'!$T$15,IF('2. Schritt ---&gt;&gt;&gt; Erfassung &lt;&lt;&lt;'!HY27='1. Schritt ---&gt;&gt;&gt; Grundangaben'!$X$16,'1. Schritt ---&gt;&gt;&gt; Grundangaben'!$T$16,0)))))</f>
        <v>8</v>
      </c>
      <c r="IC27" s="260"/>
      <c r="ID27" s="261"/>
      <c r="IE27" s="262"/>
      <c r="IF27" s="263"/>
      <c r="IG27" s="314">
        <f t="shared" si="95"/>
      </c>
      <c r="IH27" s="316">
        <f t="shared" si="96"/>
      </c>
      <c r="II27" s="316">
        <f t="shared" si="97"/>
        <v>0</v>
      </c>
      <c r="IJ27" s="316">
        <f t="shared" si="98"/>
      </c>
      <c r="IK27" s="315">
        <f t="shared" si="99"/>
      </c>
      <c r="IL27" s="82">
        <f t="shared" si="100"/>
      </c>
      <c r="IM27" s="130">
        <f t="shared" si="101"/>
      </c>
      <c r="IN27" s="128"/>
      <c r="IO27" s="129">
        <f t="shared" si="102"/>
        <v>-8</v>
      </c>
      <c r="IP27" s="157"/>
      <c r="IQ27" s="301"/>
      <c r="IR27" s="148"/>
    </row>
    <row r="28" spans="1:252" s="32" customFormat="1" ht="22.5" customHeight="1">
      <c r="A28" s="28">
        <f>9</f>
        <v>9</v>
      </c>
      <c r="B28" s="29" t="str">
        <f t="shared" si="108"/>
        <v>Fr</v>
      </c>
      <c r="C28" s="30">
        <f>IF(SUM(P$10)&gt;A28,0,IF(P$12="",'1. Schritt ---&gt;&gt;&gt; Grundangaben'!C94,IF(SUM(P$12)&lt;A28,0,'1. Schritt ---&gt;&gt;&gt; Grundangaben'!C94)))</f>
        <v>6</v>
      </c>
      <c r="D28" s="30">
        <f t="shared" si="103"/>
        <v>6</v>
      </c>
      <c r="E28" s="31">
        <f>IF(B28='1. Schritt ---&gt;&gt;&gt; Grundangaben'!$X$12,'1. Schritt ---&gt;&gt;&gt; Grundangaben'!$T$12,IF('2. Schritt ---&gt;&gt;&gt; Erfassung &lt;&lt;&lt;'!B28='1. Schritt ---&gt;&gt;&gt; Grundangaben'!$X$13,'1. Schritt ---&gt;&gt;&gt; Grundangaben'!$T$13,IF('2. Schritt ---&gt;&gt;&gt; Erfassung &lt;&lt;&lt;'!B28='1. Schritt ---&gt;&gt;&gt; Grundangaben'!$X$14,'1. Schritt ---&gt;&gt;&gt; Grundangaben'!$T$14,IF('2. Schritt ---&gt;&gt;&gt; Erfassung &lt;&lt;&lt;'!B28='1. Schritt ---&gt;&gt;&gt; Grundangaben'!$X$15,'1. Schritt ---&gt;&gt;&gt; Grundangaben'!$T$15,IF('2. Schritt ---&gt;&gt;&gt; Erfassung &lt;&lt;&lt;'!B28='1. Schritt ---&gt;&gt;&gt; Grundangaben'!$X$16,'1. Schritt ---&gt;&gt;&gt; Grundangaben'!$T$16,0)))))</f>
        <v>6</v>
      </c>
      <c r="F28" s="260"/>
      <c r="G28" s="261"/>
      <c r="H28" s="262"/>
      <c r="I28" s="311"/>
      <c r="J28" s="314">
        <f t="shared" si="0"/>
      </c>
      <c r="K28" s="316">
        <f t="shared" si="1"/>
      </c>
      <c r="L28" s="316">
        <f t="shared" si="104"/>
        <v>0</v>
      </c>
      <c r="M28" s="316">
        <f t="shared" si="2"/>
      </c>
      <c r="N28" s="315">
        <f t="shared" si="3"/>
      </c>
      <c r="O28" s="82">
        <f t="shared" si="105"/>
      </c>
      <c r="P28" s="130">
        <f t="shared" si="106"/>
      </c>
      <c r="Q28" s="128"/>
      <c r="R28" s="129">
        <f t="shared" si="107"/>
        <v>-6</v>
      </c>
      <c r="S28" s="157"/>
      <c r="T28" s="301"/>
      <c r="U28" s="148"/>
      <c r="V28" s="28">
        <f>9</f>
        <v>9</v>
      </c>
      <c r="W28" s="29" t="str">
        <f t="shared" si="109"/>
        <v>Fr</v>
      </c>
      <c r="X28" s="30">
        <f>IF(SUM(AK$10)&gt;V28,0,IF(AK$12="",'1. Schritt ---&gt;&gt;&gt; Grundangaben'!X94,IF(SUM(AK$12)&lt;V28,0,'1. Schritt ---&gt;&gt;&gt; Grundangaben'!X94)))</f>
        <v>6</v>
      </c>
      <c r="Y28" s="30">
        <f t="shared" si="4"/>
        <v>6</v>
      </c>
      <c r="Z28" s="31">
        <f>IF(W28='1. Schritt ---&gt;&gt;&gt; Grundangaben'!$X$12,'1. Schritt ---&gt;&gt;&gt; Grundangaben'!$T$12,IF('2. Schritt ---&gt;&gt;&gt; Erfassung &lt;&lt;&lt;'!W28='1. Schritt ---&gt;&gt;&gt; Grundangaben'!$X$13,'1. Schritt ---&gt;&gt;&gt; Grundangaben'!$T$13,IF('2. Schritt ---&gt;&gt;&gt; Erfassung &lt;&lt;&lt;'!W28='1. Schritt ---&gt;&gt;&gt; Grundangaben'!$X$14,'1. Schritt ---&gt;&gt;&gt; Grundangaben'!$T$14,IF('2. Schritt ---&gt;&gt;&gt; Erfassung &lt;&lt;&lt;'!W28='1. Schritt ---&gt;&gt;&gt; Grundangaben'!$X$15,'1. Schritt ---&gt;&gt;&gt; Grundangaben'!$T$15,IF('2. Schritt ---&gt;&gt;&gt; Erfassung &lt;&lt;&lt;'!W28='1. Schritt ---&gt;&gt;&gt; Grundangaben'!$X$16,'1. Schritt ---&gt;&gt;&gt; Grundangaben'!$T$16,0)))))</f>
        <v>6</v>
      </c>
      <c r="AA28" s="154"/>
      <c r="AB28" s="155"/>
      <c r="AC28" s="156"/>
      <c r="AD28" s="152"/>
      <c r="AE28" s="314">
        <f t="shared" si="5"/>
      </c>
      <c r="AF28" s="316">
        <f t="shared" si="6"/>
      </c>
      <c r="AG28" s="316">
        <f t="shared" si="7"/>
        <v>0</v>
      </c>
      <c r="AH28" s="316">
        <f t="shared" si="8"/>
      </c>
      <c r="AI28" s="315">
        <f t="shared" si="9"/>
      </c>
      <c r="AJ28" s="82">
        <f t="shared" si="10"/>
      </c>
      <c r="AK28" s="130">
        <f t="shared" si="11"/>
      </c>
      <c r="AL28" s="128"/>
      <c r="AM28" s="129">
        <f t="shared" si="12"/>
        <v>-6</v>
      </c>
      <c r="AN28" s="157"/>
      <c r="AO28" s="301"/>
      <c r="AP28" s="148"/>
      <c r="AQ28" s="28">
        <f>9</f>
        <v>9</v>
      </c>
      <c r="AR28" s="29" t="str">
        <f t="shared" si="110"/>
        <v>Fr</v>
      </c>
      <c r="AS28" s="30">
        <f>IF(SUM(BF$10)&gt;AQ28,0,IF(BF$12="",'1. Schritt ---&gt;&gt;&gt; Grundangaben'!AS94,IF(SUM(BF$12)&lt;AQ28,0,'1. Schritt ---&gt;&gt;&gt; Grundangaben'!AS94)))</f>
        <v>6</v>
      </c>
      <c r="AT28" s="30">
        <f t="shared" si="13"/>
        <v>6</v>
      </c>
      <c r="AU28" s="31">
        <f>IF(AR28='1. Schritt ---&gt;&gt;&gt; Grundangaben'!$X$12,'1. Schritt ---&gt;&gt;&gt; Grundangaben'!$T$12,IF('2. Schritt ---&gt;&gt;&gt; Erfassung &lt;&lt;&lt;'!AR28='1. Schritt ---&gt;&gt;&gt; Grundangaben'!$X$13,'1. Schritt ---&gt;&gt;&gt; Grundangaben'!$T$13,IF('2. Schritt ---&gt;&gt;&gt; Erfassung &lt;&lt;&lt;'!AR28='1. Schritt ---&gt;&gt;&gt; Grundangaben'!$X$14,'1. Schritt ---&gt;&gt;&gt; Grundangaben'!$T$14,IF('2. Schritt ---&gt;&gt;&gt; Erfassung &lt;&lt;&lt;'!AR28='1. Schritt ---&gt;&gt;&gt; Grundangaben'!$X$15,'1. Schritt ---&gt;&gt;&gt; Grundangaben'!$T$15,IF('2. Schritt ---&gt;&gt;&gt; Erfassung &lt;&lt;&lt;'!AR28='1. Schritt ---&gt;&gt;&gt; Grundangaben'!$X$16,'1. Schritt ---&gt;&gt;&gt; Grundangaben'!$T$16,0)))))</f>
        <v>6</v>
      </c>
      <c r="AV28" s="154"/>
      <c r="AW28" s="155"/>
      <c r="AX28" s="156"/>
      <c r="AY28" s="152"/>
      <c r="AZ28" s="314">
        <f t="shared" si="14"/>
      </c>
      <c r="BA28" s="316">
        <f t="shared" si="15"/>
      </c>
      <c r="BB28" s="316">
        <f t="shared" si="16"/>
        <v>0</v>
      </c>
      <c r="BC28" s="316">
        <f t="shared" si="17"/>
      </c>
      <c r="BD28" s="315">
        <f t="shared" si="18"/>
      </c>
      <c r="BE28" s="82">
        <f t="shared" si="19"/>
      </c>
      <c r="BF28" s="130">
        <f t="shared" si="20"/>
      </c>
      <c r="BG28" s="128"/>
      <c r="BH28" s="129">
        <f t="shared" si="21"/>
        <v>-6</v>
      </c>
      <c r="BI28" s="157"/>
      <c r="BJ28" s="301"/>
      <c r="BK28" s="148"/>
      <c r="BL28" s="28">
        <f>9</f>
        <v>9</v>
      </c>
      <c r="BM28" s="29" t="str">
        <f t="shared" si="111"/>
        <v>Fr</v>
      </c>
      <c r="BN28" s="30">
        <f>IF(SUM(CA$10)&gt;BL28,0,IF(CA$12="",'1. Schritt ---&gt;&gt;&gt; Grundangaben'!BN94,IF(SUM(CA$12)&lt;BL28,0,'1. Schritt ---&gt;&gt;&gt; Grundangaben'!BN94)))</f>
        <v>6</v>
      </c>
      <c r="BO28" s="30">
        <f t="shared" si="22"/>
        <v>6</v>
      </c>
      <c r="BP28" s="31">
        <f>IF(BM28='1. Schritt ---&gt;&gt;&gt; Grundangaben'!$X$12,'1. Schritt ---&gt;&gt;&gt; Grundangaben'!$T$12,IF('2. Schritt ---&gt;&gt;&gt; Erfassung &lt;&lt;&lt;'!BM28='1. Schritt ---&gt;&gt;&gt; Grundangaben'!$X$13,'1. Schritt ---&gt;&gt;&gt; Grundangaben'!$T$13,IF('2. Schritt ---&gt;&gt;&gt; Erfassung &lt;&lt;&lt;'!BM28='1. Schritt ---&gt;&gt;&gt; Grundangaben'!$X$14,'1. Schritt ---&gt;&gt;&gt; Grundangaben'!$T$14,IF('2. Schritt ---&gt;&gt;&gt; Erfassung &lt;&lt;&lt;'!BM28='1. Schritt ---&gt;&gt;&gt; Grundangaben'!$X$15,'1. Schritt ---&gt;&gt;&gt; Grundangaben'!$T$15,IF('2. Schritt ---&gt;&gt;&gt; Erfassung &lt;&lt;&lt;'!BM28='1. Schritt ---&gt;&gt;&gt; Grundangaben'!$X$16,'1. Schritt ---&gt;&gt;&gt; Grundangaben'!$T$16,0)))))</f>
        <v>6</v>
      </c>
      <c r="BQ28" s="154"/>
      <c r="BR28" s="155"/>
      <c r="BS28" s="156"/>
      <c r="BT28" s="152"/>
      <c r="BU28" s="314">
        <f t="shared" si="23"/>
      </c>
      <c r="BV28" s="316">
        <f t="shared" si="24"/>
      </c>
      <c r="BW28" s="316">
        <f t="shared" si="25"/>
        <v>0</v>
      </c>
      <c r="BX28" s="316">
        <f t="shared" si="26"/>
      </c>
      <c r="BY28" s="315">
        <f t="shared" si="27"/>
      </c>
      <c r="BZ28" s="82">
        <f t="shared" si="28"/>
      </c>
      <c r="CA28" s="130">
        <f t="shared" si="29"/>
      </c>
      <c r="CB28" s="128"/>
      <c r="CC28" s="129">
        <f t="shared" si="30"/>
        <v>-6</v>
      </c>
      <c r="CD28" s="157"/>
      <c r="CE28" s="301"/>
      <c r="CF28" s="148"/>
      <c r="CG28" s="28">
        <f>9</f>
        <v>9</v>
      </c>
      <c r="CH28" s="29" t="str">
        <f t="shared" si="112"/>
        <v>Fr</v>
      </c>
      <c r="CI28" s="30">
        <f>IF(SUM(CV$10)&gt;CG28,0,IF(CV$12="",'1. Schritt ---&gt;&gt;&gt; Grundangaben'!CI94,IF(SUM(CV$12)&lt;CG28,0,'1. Schritt ---&gt;&gt;&gt; Grundangaben'!CI94)))</f>
        <v>6</v>
      </c>
      <c r="CJ28" s="30">
        <f t="shared" si="31"/>
        <v>6</v>
      </c>
      <c r="CK28" s="31">
        <f>IF(CH28='1. Schritt ---&gt;&gt;&gt; Grundangaben'!$X$12,'1. Schritt ---&gt;&gt;&gt; Grundangaben'!$T$12,IF('2. Schritt ---&gt;&gt;&gt; Erfassung &lt;&lt;&lt;'!CH28='1. Schritt ---&gt;&gt;&gt; Grundangaben'!$X$13,'1. Schritt ---&gt;&gt;&gt; Grundangaben'!$T$13,IF('2. Schritt ---&gt;&gt;&gt; Erfassung &lt;&lt;&lt;'!CH28='1. Schritt ---&gt;&gt;&gt; Grundangaben'!$X$14,'1. Schritt ---&gt;&gt;&gt; Grundangaben'!$T$14,IF('2. Schritt ---&gt;&gt;&gt; Erfassung &lt;&lt;&lt;'!CH28='1. Schritt ---&gt;&gt;&gt; Grundangaben'!$X$15,'1. Schritt ---&gt;&gt;&gt; Grundangaben'!$T$15,IF('2. Schritt ---&gt;&gt;&gt; Erfassung &lt;&lt;&lt;'!CH28='1. Schritt ---&gt;&gt;&gt; Grundangaben'!$X$16,'1. Schritt ---&gt;&gt;&gt; Grundangaben'!$T$16,0)))))</f>
        <v>6</v>
      </c>
      <c r="CL28" s="154"/>
      <c r="CM28" s="155"/>
      <c r="CN28" s="156"/>
      <c r="CO28" s="152"/>
      <c r="CP28" s="314">
        <f t="shared" si="32"/>
      </c>
      <c r="CQ28" s="316">
        <f t="shared" si="33"/>
      </c>
      <c r="CR28" s="316">
        <f t="shared" si="34"/>
        <v>0</v>
      </c>
      <c r="CS28" s="316">
        <f t="shared" si="35"/>
      </c>
      <c r="CT28" s="315">
        <f t="shared" si="36"/>
      </c>
      <c r="CU28" s="82">
        <f t="shared" si="37"/>
      </c>
      <c r="CV28" s="130">
        <f t="shared" si="38"/>
      </c>
      <c r="CW28" s="128"/>
      <c r="CX28" s="129">
        <f t="shared" si="39"/>
        <v>-6</v>
      </c>
      <c r="CY28" s="157"/>
      <c r="CZ28" s="301"/>
      <c r="DA28" s="148"/>
      <c r="DB28" s="28">
        <f>9</f>
        <v>9</v>
      </c>
      <c r="DC28" s="29" t="str">
        <f t="shared" si="113"/>
        <v>Fr</v>
      </c>
      <c r="DD28" s="30">
        <f>IF(SUM(DQ$10)&gt;DB28,0,IF(DQ$12="",'1. Schritt ---&gt;&gt;&gt; Grundangaben'!DD94,IF(SUM(DQ$12)&lt;DB28,0,'1. Schritt ---&gt;&gt;&gt; Grundangaben'!DD94)))</f>
        <v>6</v>
      </c>
      <c r="DE28" s="30">
        <f t="shared" si="40"/>
        <v>6</v>
      </c>
      <c r="DF28" s="31">
        <f>IF(DC28='1. Schritt ---&gt;&gt;&gt; Grundangaben'!$X$12,'1. Schritt ---&gt;&gt;&gt; Grundangaben'!$T$12,IF('2. Schritt ---&gt;&gt;&gt; Erfassung &lt;&lt;&lt;'!DC28='1. Schritt ---&gt;&gt;&gt; Grundangaben'!$X$13,'1. Schritt ---&gt;&gt;&gt; Grundangaben'!$T$13,IF('2. Schritt ---&gt;&gt;&gt; Erfassung &lt;&lt;&lt;'!DC28='1. Schritt ---&gt;&gt;&gt; Grundangaben'!$X$14,'1. Schritt ---&gt;&gt;&gt; Grundangaben'!$T$14,IF('2. Schritt ---&gt;&gt;&gt; Erfassung &lt;&lt;&lt;'!DC28='1. Schritt ---&gt;&gt;&gt; Grundangaben'!$X$15,'1. Schritt ---&gt;&gt;&gt; Grundangaben'!$T$15,IF('2. Schritt ---&gt;&gt;&gt; Erfassung &lt;&lt;&lt;'!DC28='1. Schritt ---&gt;&gt;&gt; Grundangaben'!$X$16,'1. Schritt ---&gt;&gt;&gt; Grundangaben'!$T$16,0)))))</f>
        <v>6</v>
      </c>
      <c r="DG28" s="154"/>
      <c r="DH28" s="155"/>
      <c r="DI28" s="156"/>
      <c r="DJ28" s="152"/>
      <c r="DK28" s="314">
        <f t="shared" si="41"/>
      </c>
      <c r="DL28" s="316">
        <f t="shared" si="42"/>
      </c>
      <c r="DM28" s="316">
        <f t="shared" si="43"/>
        <v>0</v>
      </c>
      <c r="DN28" s="316">
        <f t="shared" si="44"/>
      </c>
      <c r="DO28" s="315">
        <f t="shared" si="45"/>
      </c>
      <c r="DP28" s="82">
        <f t="shared" si="46"/>
      </c>
      <c r="DQ28" s="130">
        <f t="shared" si="47"/>
      </c>
      <c r="DR28" s="128"/>
      <c r="DS28" s="129">
        <f t="shared" si="48"/>
        <v>-6</v>
      </c>
      <c r="DT28" s="157"/>
      <c r="DU28" s="301"/>
      <c r="DV28" s="148"/>
      <c r="DW28" s="28">
        <f>9</f>
        <v>9</v>
      </c>
      <c r="DX28" s="29" t="str">
        <f t="shared" si="114"/>
        <v>Fr</v>
      </c>
      <c r="DY28" s="30">
        <f>IF(SUM(EL$10)&gt;DW28,0,IF(EL$12="",'1. Schritt ---&gt;&gt;&gt; Grundangaben'!DY94,IF(SUM(EL$12)&lt;DW28,0,'1. Schritt ---&gt;&gt;&gt; Grundangaben'!DY94)))</f>
        <v>6</v>
      </c>
      <c r="DZ28" s="30">
        <f t="shared" si="49"/>
        <v>6</v>
      </c>
      <c r="EA28" s="31">
        <f>IF(DX28='1. Schritt ---&gt;&gt;&gt; Grundangaben'!$X$12,'1. Schritt ---&gt;&gt;&gt; Grundangaben'!$T$12,IF('2. Schritt ---&gt;&gt;&gt; Erfassung &lt;&lt;&lt;'!DX28='1. Schritt ---&gt;&gt;&gt; Grundangaben'!$X$13,'1. Schritt ---&gt;&gt;&gt; Grundangaben'!$T$13,IF('2. Schritt ---&gt;&gt;&gt; Erfassung &lt;&lt;&lt;'!DX28='1. Schritt ---&gt;&gt;&gt; Grundangaben'!$X$14,'1. Schritt ---&gt;&gt;&gt; Grundangaben'!$T$14,IF('2. Schritt ---&gt;&gt;&gt; Erfassung &lt;&lt;&lt;'!DX28='1. Schritt ---&gt;&gt;&gt; Grundangaben'!$X$15,'1. Schritt ---&gt;&gt;&gt; Grundangaben'!$T$15,IF('2. Schritt ---&gt;&gt;&gt; Erfassung &lt;&lt;&lt;'!DX28='1. Schritt ---&gt;&gt;&gt; Grundangaben'!$X$16,'1. Schritt ---&gt;&gt;&gt; Grundangaben'!$T$16,0)))))</f>
        <v>6</v>
      </c>
      <c r="EB28" s="154"/>
      <c r="EC28" s="155"/>
      <c r="ED28" s="156"/>
      <c r="EE28" s="152"/>
      <c r="EF28" s="314">
        <f t="shared" si="50"/>
      </c>
      <c r="EG28" s="316">
        <f t="shared" si="51"/>
      </c>
      <c r="EH28" s="316">
        <f t="shared" si="52"/>
        <v>0</v>
      </c>
      <c r="EI28" s="316">
        <f t="shared" si="53"/>
      </c>
      <c r="EJ28" s="315">
        <f t="shared" si="54"/>
      </c>
      <c r="EK28" s="82">
        <f t="shared" si="55"/>
      </c>
      <c r="EL28" s="130">
        <f t="shared" si="56"/>
      </c>
      <c r="EM28" s="128"/>
      <c r="EN28" s="129">
        <f t="shared" si="57"/>
        <v>-6</v>
      </c>
      <c r="EO28" s="157"/>
      <c r="EP28" s="301"/>
      <c r="EQ28" s="148"/>
      <c r="ER28" s="28">
        <f>9</f>
        <v>9</v>
      </c>
      <c r="ES28" s="29" t="str">
        <f t="shared" si="115"/>
        <v>Fr</v>
      </c>
      <c r="ET28" s="30">
        <f>IF(SUM(FG$10)&gt;ER28,0,IF(FG$12="",'1. Schritt ---&gt;&gt;&gt; Grundangaben'!ET94,IF(SUM(FG$12)&lt;ER28,0,'1. Schritt ---&gt;&gt;&gt; Grundangaben'!ET94)))</f>
        <v>6</v>
      </c>
      <c r="EU28" s="30">
        <f t="shared" si="58"/>
        <v>6</v>
      </c>
      <c r="EV28" s="31">
        <f>IF(ES28='1. Schritt ---&gt;&gt;&gt; Grundangaben'!$X$12,'1. Schritt ---&gt;&gt;&gt; Grundangaben'!$T$12,IF('2. Schritt ---&gt;&gt;&gt; Erfassung &lt;&lt;&lt;'!ES28='1. Schritt ---&gt;&gt;&gt; Grundangaben'!$X$13,'1. Schritt ---&gt;&gt;&gt; Grundangaben'!$T$13,IF('2. Schritt ---&gt;&gt;&gt; Erfassung &lt;&lt;&lt;'!ES28='1. Schritt ---&gt;&gt;&gt; Grundangaben'!$X$14,'1. Schritt ---&gt;&gt;&gt; Grundangaben'!$T$14,IF('2. Schritt ---&gt;&gt;&gt; Erfassung &lt;&lt;&lt;'!ES28='1. Schritt ---&gt;&gt;&gt; Grundangaben'!$X$15,'1. Schritt ---&gt;&gt;&gt; Grundangaben'!$T$15,IF('2. Schritt ---&gt;&gt;&gt; Erfassung &lt;&lt;&lt;'!ES28='1. Schritt ---&gt;&gt;&gt; Grundangaben'!$X$16,'1. Schritt ---&gt;&gt;&gt; Grundangaben'!$T$16,0)))))</f>
        <v>6</v>
      </c>
      <c r="EW28" s="154"/>
      <c r="EX28" s="155"/>
      <c r="EY28" s="156"/>
      <c r="EZ28" s="152"/>
      <c r="FA28" s="314">
        <f t="shared" si="59"/>
      </c>
      <c r="FB28" s="316">
        <f t="shared" si="60"/>
      </c>
      <c r="FC28" s="316">
        <f t="shared" si="61"/>
        <v>0</v>
      </c>
      <c r="FD28" s="316">
        <f t="shared" si="62"/>
      </c>
      <c r="FE28" s="315">
        <f t="shared" si="63"/>
      </c>
      <c r="FF28" s="82">
        <f t="shared" si="64"/>
      </c>
      <c r="FG28" s="130">
        <f t="shared" si="65"/>
      </c>
      <c r="FH28" s="128"/>
      <c r="FI28" s="129">
        <f t="shared" si="66"/>
        <v>-6</v>
      </c>
      <c r="FJ28" s="157"/>
      <c r="FK28" s="301"/>
      <c r="FL28" s="148"/>
      <c r="FM28" s="28">
        <f>9</f>
        <v>9</v>
      </c>
      <c r="FN28" s="29" t="str">
        <f t="shared" si="116"/>
        <v>Fr</v>
      </c>
      <c r="FO28" s="30">
        <f>IF(SUM(GB$10)&gt;FM28,0,IF(GB$12="",'1. Schritt ---&gt;&gt;&gt; Grundangaben'!FO94,IF(SUM(GB$12)&lt;FM28,0,'1. Schritt ---&gt;&gt;&gt; Grundangaben'!FO94)))</f>
        <v>6</v>
      </c>
      <c r="FP28" s="30">
        <f t="shared" si="67"/>
        <v>6</v>
      </c>
      <c r="FQ28" s="31">
        <f>IF(FN28='1. Schritt ---&gt;&gt;&gt; Grundangaben'!$X$12,'1. Schritt ---&gt;&gt;&gt; Grundangaben'!$T$12,IF('2. Schritt ---&gt;&gt;&gt; Erfassung &lt;&lt;&lt;'!FN28='1. Schritt ---&gt;&gt;&gt; Grundangaben'!$X$13,'1. Schritt ---&gt;&gt;&gt; Grundangaben'!$T$13,IF('2. Schritt ---&gt;&gt;&gt; Erfassung &lt;&lt;&lt;'!FN28='1. Schritt ---&gt;&gt;&gt; Grundangaben'!$X$14,'1. Schritt ---&gt;&gt;&gt; Grundangaben'!$T$14,IF('2. Schritt ---&gt;&gt;&gt; Erfassung &lt;&lt;&lt;'!FN28='1. Schritt ---&gt;&gt;&gt; Grundangaben'!$X$15,'1. Schritt ---&gt;&gt;&gt; Grundangaben'!$T$15,IF('2. Schritt ---&gt;&gt;&gt; Erfassung &lt;&lt;&lt;'!FN28='1. Schritt ---&gt;&gt;&gt; Grundangaben'!$X$16,'1. Schritt ---&gt;&gt;&gt; Grundangaben'!$T$16,0)))))</f>
        <v>6</v>
      </c>
      <c r="FR28" s="154"/>
      <c r="FS28" s="155"/>
      <c r="FT28" s="156"/>
      <c r="FU28" s="152"/>
      <c r="FV28" s="314">
        <f t="shared" si="68"/>
      </c>
      <c r="FW28" s="316">
        <f t="shared" si="69"/>
      </c>
      <c r="FX28" s="316">
        <f t="shared" si="70"/>
        <v>0</v>
      </c>
      <c r="FY28" s="316">
        <f t="shared" si="71"/>
      </c>
      <c r="FZ28" s="315">
        <f t="shared" si="72"/>
      </c>
      <c r="GA28" s="82">
        <f t="shared" si="73"/>
      </c>
      <c r="GB28" s="130">
        <f t="shared" si="74"/>
      </c>
      <c r="GC28" s="128"/>
      <c r="GD28" s="129">
        <f t="shared" si="75"/>
        <v>-6</v>
      </c>
      <c r="GE28" s="157"/>
      <c r="GF28" s="301"/>
      <c r="GG28" s="148"/>
      <c r="GH28" s="28">
        <f>9</f>
        <v>9</v>
      </c>
      <c r="GI28" s="29" t="str">
        <f t="shared" si="117"/>
        <v>Fr</v>
      </c>
      <c r="GJ28" s="30">
        <f>IF(SUM(GW$10)&gt;GH28,0,IF(GW$12="",'1. Schritt ---&gt;&gt;&gt; Grundangaben'!GJ94,IF(SUM(GW$12)&lt;GH28,0,'1. Schritt ---&gt;&gt;&gt; Grundangaben'!GJ94)))</f>
        <v>6</v>
      </c>
      <c r="GK28" s="30">
        <f t="shared" si="76"/>
        <v>6</v>
      </c>
      <c r="GL28" s="31">
        <f>IF(GI28='1. Schritt ---&gt;&gt;&gt; Grundangaben'!$X$12,'1. Schritt ---&gt;&gt;&gt; Grundangaben'!$T$12,IF('2. Schritt ---&gt;&gt;&gt; Erfassung &lt;&lt;&lt;'!GI28='1. Schritt ---&gt;&gt;&gt; Grundangaben'!$X$13,'1. Schritt ---&gt;&gt;&gt; Grundangaben'!$T$13,IF('2. Schritt ---&gt;&gt;&gt; Erfassung &lt;&lt;&lt;'!GI28='1. Schritt ---&gt;&gt;&gt; Grundangaben'!$X$14,'1. Schritt ---&gt;&gt;&gt; Grundangaben'!$T$14,IF('2. Schritt ---&gt;&gt;&gt; Erfassung &lt;&lt;&lt;'!GI28='1. Schritt ---&gt;&gt;&gt; Grundangaben'!$X$15,'1. Schritt ---&gt;&gt;&gt; Grundangaben'!$T$15,IF('2. Schritt ---&gt;&gt;&gt; Erfassung &lt;&lt;&lt;'!GI28='1. Schritt ---&gt;&gt;&gt; Grundangaben'!$X$16,'1. Schritt ---&gt;&gt;&gt; Grundangaben'!$T$16,0)))))</f>
        <v>6</v>
      </c>
      <c r="GM28" s="154"/>
      <c r="GN28" s="155"/>
      <c r="GO28" s="156"/>
      <c r="GP28" s="152"/>
      <c r="GQ28" s="314">
        <f t="shared" si="77"/>
      </c>
      <c r="GR28" s="316">
        <f t="shared" si="78"/>
      </c>
      <c r="GS28" s="316">
        <f t="shared" si="79"/>
        <v>0</v>
      </c>
      <c r="GT28" s="316">
        <f t="shared" si="80"/>
      </c>
      <c r="GU28" s="315">
        <f t="shared" si="81"/>
      </c>
      <c r="GV28" s="82">
        <f t="shared" si="82"/>
      </c>
      <c r="GW28" s="130">
        <f t="shared" si="83"/>
      </c>
      <c r="GX28" s="128"/>
      <c r="GY28" s="129">
        <f t="shared" si="84"/>
        <v>-6</v>
      </c>
      <c r="GZ28" s="157"/>
      <c r="HA28" s="301"/>
      <c r="HB28" s="148"/>
      <c r="HC28" s="28">
        <f>9</f>
        <v>9</v>
      </c>
      <c r="HD28" s="29" t="str">
        <f t="shared" si="118"/>
        <v>Fr</v>
      </c>
      <c r="HE28" s="30">
        <f>IF(SUM(HR$10)&gt;HC28,0,IF(HR$12="",'1. Schritt ---&gt;&gt;&gt; Grundangaben'!HE94,IF(SUM(HR$12)&lt;HC28,0,'1. Schritt ---&gt;&gt;&gt; Grundangaben'!HE94)))</f>
        <v>6</v>
      </c>
      <c r="HF28" s="30">
        <f t="shared" si="85"/>
        <v>6</v>
      </c>
      <c r="HG28" s="31">
        <f>IF(HD28='1. Schritt ---&gt;&gt;&gt; Grundangaben'!$X$12,'1. Schritt ---&gt;&gt;&gt; Grundangaben'!$T$12,IF('2. Schritt ---&gt;&gt;&gt; Erfassung &lt;&lt;&lt;'!HD28='1. Schritt ---&gt;&gt;&gt; Grundangaben'!$X$13,'1. Schritt ---&gt;&gt;&gt; Grundangaben'!$T$13,IF('2. Schritt ---&gt;&gt;&gt; Erfassung &lt;&lt;&lt;'!HD28='1. Schritt ---&gt;&gt;&gt; Grundangaben'!$X$14,'1. Schritt ---&gt;&gt;&gt; Grundangaben'!$T$14,IF('2. Schritt ---&gt;&gt;&gt; Erfassung &lt;&lt;&lt;'!HD28='1. Schritt ---&gt;&gt;&gt; Grundangaben'!$X$15,'1. Schritt ---&gt;&gt;&gt; Grundangaben'!$T$15,IF('2. Schritt ---&gt;&gt;&gt; Erfassung &lt;&lt;&lt;'!HD28='1. Schritt ---&gt;&gt;&gt; Grundangaben'!$X$16,'1. Schritt ---&gt;&gt;&gt; Grundangaben'!$T$16,0)))))</f>
        <v>6</v>
      </c>
      <c r="HH28" s="154"/>
      <c r="HI28" s="155"/>
      <c r="HJ28" s="156"/>
      <c r="HK28" s="152"/>
      <c r="HL28" s="314">
        <f t="shared" si="86"/>
      </c>
      <c r="HM28" s="316">
        <f t="shared" si="87"/>
      </c>
      <c r="HN28" s="316">
        <f t="shared" si="88"/>
        <v>0</v>
      </c>
      <c r="HO28" s="316">
        <f t="shared" si="89"/>
      </c>
      <c r="HP28" s="315">
        <f t="shared" si="90"/>
      </c>
      <c r="HQ28" s="82">
        <f t="shared" si="91"/>
      </c>
      <c r="HR28" s="130">
        <f t="shared" si="92"/>
      </c>
      <c r="HS28" s="128"/>
      <c r="HT28" s="129">
        <f t="shared" si="93"/>
        <v>-6</v>
      </c>
      <c r="HU28" s="157"/>
      <c r="HV28" s="301"/>
      <c r="HW28" s="148"/>
      <c r="HX28" s="266">
        <f>9</f>
        <v>9</v>
      </c>
      <c r="HY28" s="267" t="str">
        <f t="shared" si="119"/>
        <v>Fr</v>
      </c>
      <c r="HZ28" s="268">
        <f>IF(SUM(IM$10)&gt;HX28,0,IF(IM$12="",'1. Schritt ---&gt;&gt;&gt; Grundangaben'!HZ94,IF(SUM(IM$12)&lt;HX28,0,'1. Schritt ---&gt;&gt;&gt; Grundangaben'!HZ94)))</f>
        <v>6</v>
      </c>
      <c r="IA28" s="268">
        <f t="shared" si="94"/>
        <v>6</v>
      </c>
      <c r="IB28" s="31">
        <f>IF(HY28='1. Schritt ---&gt;&gt;&gt; Grundangaben'!$X$12,'1. Schritt ---&gt;&gt;&gt; Grundangaben'!$T$12,IF('2. Schritt ---&gt;&gt;&gt; Erfassung &lt;&lt;&lt;'!HY28='1. Schritt ---&gt;&gt;&gt; Grundangaben'!$X$13,'1. Schritt ---&gt;&gt;&gt; Grundangaben'!$T$13,IF('2. Schritt ---&gt;&gt;&gt; Erfassung &lt;&lt;&lt;'!HY28='1. Schritt ---&gt;&gt;&gt; Grundangaben'!$X$14,'1. Schritt ---&gt;&gt;&gt; Grundangaben'!$T$14,IF('2. Schritt ---&gt;&gt;&gt; Erfassung &lt;&lt;&lt;'!HY28='1. Schritt ---&gt;&gt;&gt; Grundangaben'!$X$15,'1. Schritt ---&gt;&gt;&gt; Grundangaben'!$T$15,IF('2. Schritt ---&gt;&gt;&gt; Erfassung &lt;&lt;&lt;'!HY28='1. Schritt ---&gt;&gt;&gt; Grundangaben'!$X$16,'1. Schritt ---&gt;&gt;&gt; Grundangaben'!$T$16,0)))))</f>
        <v>6</v>
      </c>
      <c r="IC28" s="260"/>
      <c r="ID28" s="261"/>
      <c r="IE28" s="262"/>
      <c r="IF28" s="263"/>
      <c r="IG28" s="314">
        <f t="shared" si="95"/>
      </c>
      <c r="IH28" s="316">
        <f t="shared" si="96"/>
      </c>
      <c r="II28" s="316">
        <f t="shared" si="97"/>
        <v>0</v>
      </c>
      <c r="IJ28" s="316">
        <f t="shared" si="98"/>
      </c>
      <c r="IK28" s="315">
        <f t="shared" si="99"/>
      </c>
      <c r="IL28" s="82">
        <f t="shared" si="100"/>
      </c>
      <c r="IM28" s="130">
        <f t="shared" si="101"/>
      </c>
      <c r="IN28" s="128"/>
      <c r="IO28" s="129">
        <f t="shared" si="102"/>
        <v>-6</v>
      </c>
      <c r="IP28" s="157"/>
      <c r="IQ28" s="301"/>
      <c r="IR28" s="148"/>
    </row>
    <row r="29" spans="1:252" s="32" customFormat="1" ht="22.5" customHeight="1">
      <c r="A29" s="28">
        <f>10</f>
        <v>10</v>
      </c>
      <c r="B29" s="29" t="str">
        <f t="shared" si="108"/>
        <v>Sa</v>
      </c>
      <c r="C29" s="30">
        <f>IF(SUM(P$10)&gt;A29,0,IF(P$12="",'1. Schritt ---&gt;&gt;&gt; Grundangaben'!C95,IF(SUM(P$12)&lt;A29,0,'1. Schritt ---&gt;&gt;&gt; Grundangaben'!C95)))</f>
        <v>0</v>
      </c>
      <c r="D29" s="30">
        <f t="shared" si="103"/>
        <v>0</v>
      </c>
      <c r="E29" s="31">
        <f>IF(B29='1. Schritt ---&gt;&gt;&gt; Grundangaben'!$X$12,'1. Schritt ---&gt;&gt;&gt; Grundangaben'!$T$12,IF('2. Schritt ---&gt;&gt;&gt; Erfassung &lt;&lt;&lt;'!B29='1. Schritt ---&gt;&gt;&gt; Grundangaben'!$X$13,'1. Schritt ---&gt;&gt;&gt; Grundangaben'!$T$13,IF('2. Schritt ---&gt;&gt;&gt; Erfassung &lt;&lt;&lt;'!B29='1. Schritt ---&gt;&gt;&gt; Grundangaben'!$X$14,'1. Schritt ---&gt;&gt;&gt; Grundangaben'!$T$14,IF('2. Schritt ---&gt;&gt;&gt; Erfassung &lt;&lt;&lt;'!B29='1. Schritt ---&gt;&gt;&gt; Grundangaben'!$X$15,'1. Schritt ---&gt;&gt;&gt; Grundangaben'!$T$15,IF('2. Schritt ---&gt;&gt;&gt; Erfassung &lt;&lt;&lt;'!B29='1. Schritt ---&gt;&gt;&gt; Grundangaben'!$X$16,'1. Schritt ---&gt;&gt;&gt; Grundangaben'!$T$16,0)))))</f>
        <v>0</v>
      </c>
      <c r="F29" s="260"/>
      <c r="G29" s="261"/>
      <c r="H29" s="262"/>
      <c r="I29" s="311"/>
      <c r="J29" s="314">
        <f t="shared" si="0"/>
      </c>
      <c r="K29" s="316">
        <f t="shared" si="1"/>
      </c>
      <c r="L29" s="316">
        <f t="shared" si="104"/>
        <v>0</v>
      </c>
      <c r="M29" s="316">
        <f t="shared" si="2"/>
      </c>
      <c r="N29" s="315">
        <f t="shared" si="3"/>
      </c>
      <c r="O29" s="82">
        <f t="shared" si="105"/>
      </c>
      <c r="P29" s="130">
        <f t="shared" si="106"/>
      </c>
      <c r="Q29" s="128"/>
      <c r="R29" s="129">
        <f t="shared" si="107"/>
      </c>
      <c r="S29" s="157"/>
      <c r="T29" s="301"/>
      <c r="U29" s="148"/>
      <c r="V29" s="28">
        <f>10</f>
        <v>10</v>
      </c>
      <c r="W29" s="29" t="str">
        <f t="shared" si="109"/>
        <v>Sa</v>
      </c>
      <c r="X29" s="30">
        <f>IF(SUM(AK$10)&gt;V29,0,IF(AK$12="",'1. Schritt ---&gt;&gt;&gt; Grundangaben'!X95,IF(SUM(AK$12)&lt;V29,0,'1. Schritt ---&gt;&gt;&gt; Grundangaben'!X95)))</f>
        <v>0</v>
      </c>
      <c r="Y29" s="30">
        <f t="shared" si="4"/>
        <v>0</v>
      </c>
      <c r="Z29" s="31">
        <f>IF(W29='1. Schritt ---&gt;&gt;&gt; Grundangaben'!$X$12,'1. Schritt ---&gt;&gt;&gt; Grundangaben'!$T$12,IF('2. Schritt ---&gt;&gt;&gt; Erfassung &lt;&lt;&lt;'!W29='1. Schritt ---&gt;&gt;&gt; Grundangaben'!$X$13,'1. Schritt ---&gt;&gt;&gt; Grundangaben'!$T$13,IF('2. Schritt ---&gt;&gt;&gt; Erfassung &lt;&lt;&lt;'!W29='1. Schritt ---&gt;&gt;&gt; Grundangaben'!$X$14,'1. Schritt ---&gt;&gt;&gt; Grundangaben'!$T$14,IF('2. Schritt ---&gt;&gt;&gt; Erfassung &lt;&lt;&lt;'!W29='1. Schritt ---&gt;&gt;&gt; Grundangaben'!$X$15,'1. Schritt ---&gt;&gt;&gt; Grundangaben'!$T$15,IF('2. Schritt ---&gt;&gt;&gt; Erfassung &lt;&lt;&lt;'!W29='1. Schritt ---&gt;&gt;&gt; Grundangaben'!$X$16,'1. Schritt ---&gt;&gt;&gt; Grundangaben'!$T$16,0)))))</f>
        <v>0</v>
      </c>
      <c r="AA29" s="154"/>
      <c r="AB29" s="155"/>
      <c r="AC29" s="156"/>
      <c r="AD29" s="152"/>
      <c r="AE29" s="314">
        <f t="shared" si="5"/>
      </c>
      <c r="AF29" s="316">
        <f t="shared" si="6"/>
      </c>
      <c r="AG29" s="316">
        <f t="shared" si="7"/>
        <v>0</v>
      </c>
      <c r="AH29" s="316">
        <f t="shared" si="8"/>
      </c>
      <c r="AI29" s="315">
        <f t="shared" si="9"/>
      </c>
      <c r="AJ29" s="82">
        <f t="shared" si="10"/>
      </c>
      <c r="AK29" s="130">
        <f t="shared" si="11"/>
      </c>
      <c r="AL29" s="128"/>
      <c r="AM29" s="129">
        <f t="shared" si="12"/>
      </c>
      <c r="AN29" s="157"/>
      <c r="AO29" s="301"/>
      <c r="AP29" s="148"/>
      <c r="AQ29" s="28">
        <f>10</f>
        <v>10</v>
      </c>
      <c r="AR29" s="29" t="str">
        <f t="shared" si="110"/>
        <v>Sa</v>
      </c>
      <c r="AS29" s="30">
        <f>IF(SUM(BF$10)&gt;AQ29,0,IF(BF$12="",'1. Schritt ---&gt;&gt;&gt; Grundangaben'!AS95,IF(SUM(BF$12)&lt;AQ29,0,'1. Schritt ---&gt;&gt;&gt; Grundangaben'!AS95)))</f>
        <v>0</v>
      </c>
      <c r="AT29" s="30">
        <f t="shared" si="13"/>
        <v>0</v>
      </c>
      <c r="AU29" s="31">
        <f>IF(AR29='1. Schritt ---&gt;&gt;&gt; Grundangaben'!$X$12,'1. Schritt ---&gt;&gt;&gt; Grundangaben'!$T$12,IF('2. Schritt ---&gt;&gt;&gt; Erfassung &lt;&lt;&lt;'!AR29='1. Schritt ---&gt;&gt;&gt; Grundangaben'!$X$13,'1. Schritt ---&gt;&gt;&gt; Grundangaben'!$T$13,IF('2. Schritt ---&gt;&gt;&gt; Erfassung &lt;&lt;&lt;'!AR29='1. Schritt ---&gt;&gt;&gt; Grundangaben'!$X$14,'1. Schritt ---&gt;&gt;&gt; Grundangaben'!$T$14,IF('2. Schritt ---&gt;&gt;&gt; Erfassung &lt;&lt;&lt;'!AR29='1. Schritt ---&gt;&gt;&gt; Grundangaben'!$X$15,'1. Schritt ---&gt;&gt;&gt; Grundangaben'!$T$15,IF('2. Schritt ---&gt;&gt;&gt; Erfassung &lt;&lt;&lt;'!AR29='1. Schritt ---&gt;&gt;&gt; Grundangaben'!$X$16,'1. Schritt ---&gt;&gt;&gt; Grundangaben'!$T$16,0)))))</f>
        <v>0</v>
      </c>
      <c r="AV29" s="154"/>
      <c r="AW29" s="155"/>
      <c r="AX29" s="156"/>
      <c r="AY29" s="152"/>
      <c r="AZ29" s="314">
        <f t="shared" si="14"/>
      </c>
      <c r="BA29" s="316">
        <f t="shared" si="15"/>
      </c>
      <c r="BB29" s="316">
        <f t="shared" si="16"/>
        <v>0</v>
      </c>
      <c r="BC29" s="316">
        <f t="shared" si="17"/>
      </c>
      <c r="BD29" s="315">
        <f t="shared" si="18"/>
      </c>
      <c r="BE29" s="82">
        <f t="shared" si="19"/>
      </c>
      <c r="BF29" s="130">
        <f t="shared" si="20"/>
      </c>
      <c r="BG29" s="128"/>
      <c r="BH29" s="129">
        <f t="shared" si="21"/>
      </c>
      <c r="BI29" s="157"/>
      <c r="BJ29" s="301"/>
      <c r="BK29" s="148"/>
      <c r="BL29" s="28">
        <f>10</f>
        <v>10</v>
      </c>
      <c r="BM29" s="29" t="str">
        <f t="shared" si="111"/>
        <v>Sa</v>
      </c>
      <c r="BN29" s="30">
        <f>IF(SUM(CA$10)&gt;BL29,0,IF(CA$12="",'1. Schritt ---&gt;&gt;&gt; Grundangaben'!BN95,IF(SUM(CA$12)&lt;BL29,0,'1. Schritt ---&gt;&gt;&gt; Grundangaben'!BN95)))</f>
        <v>0</v>
      </c>
      <c r="BO29" s="30">
        <f t="shared" si="22"/>
        <v>0</v>
      </c>
      <c r="BP29" s="31">
        <f>IF(BM29='1. Schritt ---&gt;&gt;&gt; Grundangaben'!$X$12,'1. Schritt ---&gt;&gt;&gt; Grundangaben'!$T$12,IF('2. Schritt ---&gt;&gt;&gt; Erfassung &lt;&lt;&lt;'!BM29='1. Schritt ---&gt;&gt;&gt; Grundangaben'!$X$13,'1. Schritt ---&gt;&gt;&gt; Grundangaben'!$T$13,IF('2. Schritt ---&gt;&gt;&gt; Erfassung &lt;&lt;&lt;'!BM29='1. Schritt ---&gt;&gt;&gt; Grundangaben'!$X$14,'1. Schritt ---&gt;&gt;&gt; Grundangaben'!$T$14,IF('2. Schritt ---&gt;&gt;&gt; Erfassung &lt;&lt;&lt;'!BM29='1. Schritt ---&gt;&gt;&gt; Grundangaben'!$X$15,'1. Schritt ---&gt;&gt;&gt; Grundangaben'!$T$15,IF('2. Schritt ---&gt;&gt;&gt; Erfassung &lt;&lt;&lt;'!BM29='1. Schritt ---&gt;&gt;&gt; Grundangaben'!$X$16,'1. Schritt ---&gt;&gt;&gt; Grundangaben'!$T$16,0)))))</f>
        <v>0</v>
      </c>
      <c r="BQ29" s="154"/>
      <c r="BR29" s="155"/>
      <c r="BS29" s="156"/>
      <c r="BT29" s="152"/>
      <c r="BU29" s="314">
        <f t="shared" si="23"/>
      </c>
      <c r="BV29" s="316">
        <f t="shared" si="24"/>
      </c>
      <c r="BW29" s="316">
        <f t="shared" si="25"/>
        <v>0</v>
      </c>
      <c r="BX29" s="316">
        <f t="shared" si="26"/>
      </c>
      <c r="BY29" s="315">
        <f t="shared" si="27"/>
      </c>
      <c r="BZ29" s="82">
        <f t="shared" si="28"/>
      </c>
      <c r="CA29" s="130">
        <f t="shared" si="29"/>
      </c>
      <c r="CB29" s="128"/>
      <c r="CC29" s="129">
        <f t="shared" si="30"/>
      </c>
      <c r="CD29" s="157"/>
      <c r="CE29" s="301"/>
      <c r="CF29" s="148"/>
      <c r="CG29" s="28">
        <f>10</f>
        <v>10</v>
      </c>
      <c r="CH29" s="29" t="str">
        <f t="shared" si="112"/>
        <v>Sa</v>
      </c>
      <c r="CI29" s="30">
        <f>IF(SUM(CV$10)&gt;CG29,0,IF(CV$12="",'1. Schritt ---&gt;&gt;&gt; Grundangaben'!CI95,IF(SUM(CV$12)&lt;CG29,0,'1. Schritt ---&gt;&gt;&gt; Grundangaben'!CI95)))</f>
        <v>0</v>
      </c>
      <c r="CJ29" s="30">
        <f t="shared" si="31"/>
        <v>0</v>
      </c>
      <c r="CK29" s="31">
        <f>IF(CH29='1. Schritt ---&gt;&gt;&gt; Grundangaben'!$X$12,'1. Schritt ---&gt;&gt;&gt; Grundangaben'!$T$12,IF('2. Schritt ---&gt;&gt;&gt; Erfassung &lt;&lt;&lt;'!CH29='1. Schritt ---&gt;&gt;&gt; Grundangaben'!$X$13,'1. Schritt ---&gt;&gt;&gt; Grundangaben'!$T$13,IF('2. Schritt ---&gt;&gt;&gt; Erfassung &lt;&lt;&lt;'!CH29='1. Schritt ---&gt;&gt;&gt; Grundangaben'!$X$14,'1. Schritt ---&gt;&gt;&gt; Grundangaben'!$T$14,IF('2. Schritt ---&gt;&gt;&gt; Erfassung &lt;&lt;&lt;'!CH29='1. Schritt ---&gt;&gt;&gt; Grundangaben'!$X$15,'1. Schritt ---&gt;&gt;&gt; Grundangaben'!$T$15,IF('2. Schritt ---&gt;&gt;&gt; Erfassung &lt;&lt;&lt;'!CH29='1. Schritt ---&gt;&gt;&gt; Grundangaben'!$X$16,'1. Schritt ---&gt;&gt;&gt; Grundangaben'!$T$16,0)))))</f>
        <v>0</v>
      </c>
      <c r="CL29" s="154"/>
      <c r="CM29" s="155"/>
      <c r="CN29" s="156"/>
      <c r="CO29" s="152"/>
      <c r="CP29" s="314">
        <f t="shared" si="32"/>
      </c>
      <c r="CQ29" s="316">
        <f t="shared" si="33"/>
      </c>
      <c r="CR29" s="316">
        <f t="shared" si="34"/>
        <v>0</v>
      </c>
      <c r="CS29" s="316">
        <f t="shared" si="35"/>
      </c>
      <c r="CT29" s="315">
        <f t="shared" si="36"/>
      </c>
      <c r="CU29" s="82">
        <f t="shared" si="37"/>
      </c>
      <c r="CV29" s="130">
        <f t="shared" si="38"/>
      </c>
      <c r="CW29" s="128"/>
      <c r="CX29" s="129">
        <f t="shared" si="39"/>
      </c>
      <c r="CY29" s="157"/>
      <c r="CZ29" s="301"/>
      <c r="DA29" s="148"/>
      <c r="DB29" s="28">
        <f>10</f>
        <v>10</v>
      </c>
      <c r="DC29" s="29" t="str">
        <f t="shared" si="113"/>
        <v>Sa</v>
      </c>
      <c r="DD29" s="30">
        <f>IF(SUM(DQ$10)&gt;DB29,0,IF(DQ$12="",'1. Schritt ---&gt;&gt;&gt; Grundangaben'!DD95,IF(SUM(DQ$12)&lt;DB29,0,'1. Schritt ---&gt;&gt;&gt; Grundangaben'!DD95)))</f>
        <v>0</v>
      </c>
      <c r="DE29" s="30">
        <f t="shared" si="40"/>
        <v>0</v>
      </c>
      <c r="DF29" s="31">
        <f>IF(DC29='1. Schritt ---&gt;&gt;&gt; Grundangaben'!$X$12,'1. Schritt ---&gt;&gt;&gt; Grundangaben'!$T$12,IF('2. Schritt ---&gt;&gt;&gt; Erfassung &lt;&lt;&lt;'!DC29='1. Schritt ---&gt;&gt;&gt; Grundangaben'!$X$13,'1. Schritt ---&gt;&gt;&gt; Grundangaben'!$T$13,IF('2. Schritt ---&gt;&gt;&gt; Erfassung &lt;&lt;&lt;'!DC29='1. Schritt ---&gt;&gt;&gt; Grundangaben'!$X$14,'1. Schritt ---&gt;&gt;&gt; Grundangaben'!$T$14,IF('2. Schritt ---&gt;&gt;&gt; Erfassung &lt;&lt;&lt;'!DC29='1. Schritt ---&gt;&gt;&gt; Grundangaben'!$X$15,'1. Schritt ---&gt;&gt;&gt; Grundangaben'!$T$15,IF('2. Schritt ---&gt;&gt;&gt; Erfassung &lt;&lt;&lt;'!DC29='1. Schritt ---&gt;&gt;&gt; Grundangaben'!$X$16,'1. Schritt ---&gt;&gt;&gt; Grundangaben'!$T$16,0)))))</f>
        <v>0</v>
      </c>
      <c r="DG29" s="154"/>
      <c r="DH29" s="155"/>
      <c r="DI29" s="156"/>
      <c r="DJ29" s="152"/>
      <c r="DK29" s="314">
        <f t="shared" si="41"/>
      </c>
      <c r="DL29" s="316">
        <f t="shared" si="42"/>
      </c>
      <c r="DM29" s="316">
        <f t="shared" si="43"/>
        <v>0</v>
      </c>
      <c r="DN29" s="316">
        <f t="shared" si="44"/>
      </c>
      <c r="DO29" s="315">
        <f t="shared" si="45"/>
      </c>
      <c r="DP29" s="82">
        <f t="shared" si="46"/>
      </c>
      <c r="DQ29" s="130">
        <f t="shared" si="47"/>
      </c>
      <c r="DR29" s="128"/>
      <c r="DS29" s="129">
        <f t="shared" si="48"/>
      </c>
      <c r="DT29" s="157"/>
      <c r="DU29" s="301"/>
      <c r="DV29" s="148"/>
      <c r="DW29" s="28">
        <f>10</f>
        <v>10</v>
      </c>
      <c r="DX29" s="29" t="str">
        <f t="shared" si="114"/>
        <v>Sa</v>
      </c>
      <c r="DY29" s="30">
        <f>IF(SUM(EL$10)&gt;DW29,0,IF(EL$12="",'1. Schritt ---&gt;&gt;&gt; Grundangaben'!DY95,IF(SUM(EL$12)&lt;DW29,0,'1. Schritt ---&gt;&gt;&gt; Grundangaben'!DY95)))</f>
        <v>0</v>
      </c>
      <c r="DZ29" s="30">
        <f t="shared" si="49"/>
        <v>0</v>
      </c>
      <c r="EA29" s="31">
        <f>IF(DX29='1. Schritt ---&gt;&gt;&gt; Grundangaben'!$X$12,'1. Schritt ---&gt;&gt;&gt; Grundangaben'!$T$12,IF('2. Schritt ---&gt;&gt;&gt; Erfassung &lt;&lt;&lt;'!DX29='1. Schritt ---&gt;&gt;&gt; Grundangaben'!$X$13,'1. Schritt ---&gt;&gt;&gt; Grundangaben'!$T$13,IF('2. Schritt ---&gt;&gt;&gt; Erfassung &lt;&lt;&lt;'!DX29='1. Schritt ---&gt;&gt;&gt; Grundangaben'!$X$14,'1. Schritt ---&gt;&gt;&gt; Grundangaben'!$T$14,IF('2. Schritt ---&gt;&gt;&gt; Erfassung &lt;&lt;&lt;'!DX29='1. Schritt ---&gt;&gt;&gt; Grundangaben'!$X$15,'1. Schritt ---&gt;&gt;&gt; Grundangaben'!$T$15,IF('2. Schritt ---&gt;&gt;&gt; Erfassung &lt;&lt;&lt;'!DX29='1. Schritt ---&gt;&gt;&gt; Grundangaben'!$X$16,'1. Schritt ---&gt;&gt;&gt; Grundangaben'!$T$16,0)))))</f>
        <v>0</v>
      </c>
      <c r="EB29" s="154"/>
      <c r="EC29" s="155"/>
      <c r="ED29" s="156"/>
      <c r="EE29" s="152"/>
      <c r="EF29" s="314">
        <f t="shared" si="50"/>
      </c>
      <c r="EG29" s="316">
        <f t="shared" si="51"/>
      </c>
      <c r="EH29" s="316">
        <f t="shared" si="52"/>
        <v>0</v>
      </c>
      <c r="EI29" s="316">
        <f t="shared" si="53"/>
      </c>
      <c r="EJ29" s="315">
        <f t="shared" si="54"/>
      </c>
      <c r="EK29" s="82">
        <f t="shared" si="55"/>
      </c>
      <c r="EL29" s="130">
        <f t="shared" si="56"/>
      </c>
      <c r="EM29" s="128"/>
      <c r="EN29" s="129">
        <f t="shared" si="57"/>
      </c>
      <c r="EO29" s="157"/>
      <c r="EP29" s="301"/>
      <c r="EQ29" s="148"/>
      <c r="ER29" s="28">
        <f>10</f>
        <v>10</v>
      </c>
      <c r="ES29" s="29" t="str">
        <f t="shared" si="115"/>
        <v>Sa</v>
      </c>
      <c r="ET29" s="30">
        <f>IF(SUM(FG$10)&gt;ER29,0,IF(FG$12="",'1. Schritt ---&gt;&gt;&gt; Grundangaben'!ET95,IF(SUM(FG$12)&lt;ER29,0,'1. Schritt ---&gt;&gt;&gt; Grundangaben'!ET95)))</f>
        <v>0</v>
      </c>
      <c r="EU29" s="30">
        <f t="shared" si="58"/>
        <v>0</v>
      </c>
      <c r="EV29" s="31">
        <f>IF(ES29='1. Schritt ---&gt;&gt;&gt; Grundangaben'!$X$12,'1. Schritt ---&gt;&gt;&gt; Grundangaben'!$T$12,IF('2. Schritt ---&gt;&gt;&gt; Erfassung &lt;&lt;&lt;'!ES29='1. Schritt ---&gt;&gt;&gt; Grundangaben'!$X$13,'1. Schritt ---&gt;&gt;&gt; Grundangaben'!$T$13,IF('2. Schritt ---&gt;&gt;&gt; Erfassung &lt;&lt;&lt;'!ES29='1. Schritt ---&gt;&gt;&gt; Grundangaben'!$X$14,'1. Schritt ---&gt;&gt;&gt; Grundangaben'!$T$14,IF('2. Schritt ---&gt;&gt;&gt; Erfassung &lt;&lt;&lt;'!ES29='1. Schritt ---&gt;&gt;&gt; Grundangaben'!$X$15,'1. Schritt ---&gt;&gt;&gt; Grundangaben'!$T$15,IF('2. Schritt ---&gt;&gt;&gt; Erfassung &lt;&lt;&lt;'!ES29='1. Schritt ---&gt;&gt;&gt; Grundangaben'!$X$16,'1. Schritt ---&gt;&gt;&gt; Grundangaben'!$T$16,0)))))</f>
        <v>0</v>
      </c>
      <c r="EW29" s="154"/>
      <c r="EX29" s="155"/>
      <c r="EY29" s="156"/>
      <c r="EZ29" s="152"/>
      <c r="FA29" s="314">
        <f t="shared" si="59"/>
      </c>
      <c r="FB29" s="316">
        <f t="shared" si="60"/>
      </c>
      <c r="FC29" s="316">
        <f t="shared" si="61"/>
        <v>0</v>
      </c>
      <c r="FD29" s="316">
        <f t="shared" si="62"/>
      </c>
      <c r="FE29" s="315">
        <f t="shared" si="63"/>
      </c>
      <c r="FF29" s="82">
        <f t="shared" si="64"/>
      </c>
      <c r="FG29" s="130">
        <f t="shared" si="65"/>
      </c>
      <c r="FH29" s="128"/>
      <c r="FI29" s="129">
        <f t="shared" si="66"/>
      </c>
      <c r="FJ29" s="157"/>
      <c r="FK29" s="301"/>
      <c r="FL29" s="148"/>
      <c r="FM29" s="28">
        <f>10</f>
        <v>10</v>
      </c>
      <c r="FN29" s="29" t="str">
        <f t="shared" si="116"/>
        <v>Sa</v>
      </c>
      <c r="FO29" s="30">
        <f>IF(SUM(GB$10)&gt;FM29,0,IF(GB$12="",'1. Schritt ---&gt;&gt;&gt; Grundangaben'!FO95,IF(SUM(GB$12)&lt;FM29,0,'1. Schritt ---&gt;&gt;&gt; Grundangaben'!FO95)))</f>
        <v>0</v>
      </c>
      <c r="FP29" s="30">
        <f t="shared" si="67"/>
        <v>0</v>
      </c>
      <c r="FQ29" s="31">
        <f>IF(FN29='1. Schritt ---&gt;&gt;&gt; Grundangaben'!$X$12,'1. Schritt ---&gt;&gt;&gt; Grundangaben'!$T$12,IF('2. Schritt ---&gt;&gt;&gt; Erfassung &lt;&lt;&lt;'!FN29='1. Schritt ---&gt;&gt;&gt; Grundangaben'!$X$13,'1. Schritt ---&gt;&gt;&gt; Grundangaben'!$T$13,IF('2. Schritt ---&gt;&gt;&gt; Erfassung &lt;&lt;&lt;'!FN29='1. Schritt ---&gt;&gt;&gt; Grundangaben'!$X$14,'1. Schritt ---&gt;&gt;&gt; Grundangaben'!$T$14,IF('2. Schritt ---&gt;&gt;&gt; Erfassung &lt;&lt;&lt;'!FN29='1. Schritt ---&gt;&gt;&gt; Grundangaben'!$X$15,'1. Schritt ---&gt;&gt;&gt; Grundangaben'!$T$15,IF('2. Schritt ---&gt;&gt;&gt; Erfassung &lt;&lt;&lt;'!FN29='1. Schritt ---&gt;&gt;&gt; Grundangaben'!$X$16,'1. Schritt ---&gt;&gt;&gt; Grundangaben'!$T$16,0)))))</f>
        <v>0</v>
      </c>
      <c r="FR29" s="154"/>
      <c r="FS29" s="155"/>
      <c r="FT29" s="156"/>
      <c r="FU29" s="152"/>
      <c r="FV29" s="314">
        <f t="shared" si="68"/>
      </c>
      <c r="FW29" s="316">
        <f t="shared" si="69"/>
      </c>
      <c r="FX29" s="316">
        <f t="shared" si="70"/>
        <v>0</v>
      </c>
      <c r="FY29" s="316">
        <f t="shared" si="71"/>
      </c>
      <c r="FZ29" s="315">
        <f t="shared" si="72"/>
      </c>
      <c r="GA29" s="82">
        <f t="shared" si="73"/>
      </c>
      <c r="GB29" s="130">
        <f t="shared" si="74"/>
      </c>
      <c r="GC29" s="128"/>
      <c r="GD29" s="129">
        <f t="shared" si="75"/>
      </c>
      <c r="GE29" s="157"/>
      <c r="GF29" s="301"/>
      <c r="GG29" s="148"/>
      <c r="GH29" s="28">
        <f>10</f>
        <v>10</v>
      </c>
      <c r="GI29" s="29" t="str">
        <f t="shared" si="117"/>
        <v>Sa</v>
      </c>
      <c r="GJ29" s="30">
        <f>IF(SUM(GW$10)&gt;GH29,0,IF(GW$12="",'1. Schritt ---&gt;&gt;&gt; Grundangaben'!GJ95,IF(SUM(GW$12)&lt;GH29,0,'1. Schritt ---&gt;&gt;&gt; Grundangaben'!GJ95)))</f>
        <v>0</v>
      </c>
      <c r="GK29" s="30">
        <f t="shared" si="76"/>
        <v>0</v>
      </c>
      <c r="GL29" s="31">
        <f>IF(GI29='1. Schritt ---&gt;&gt;&gt; Grundangaben'!$X$12,'1. Schritt ---&gt;&gt;&gt; Grundangaben'!$T$12,IF('2. Schritt ---&gt;&gt;&gt; Erfassung &lt;&lt;&lt;'!GI29='1. Schritt ---&gt;&gt;&gt; Grundangaben'!$X$13,'1. Schritt ---&gt;&gt;&gt; Grundangaben'!$T$13,IF('2. Schritt ---&gt;&gt;&gt; Erfassung &lt;&lt;&lt;'!GI29='1. Schritt ---&gt;&gt;&gt; Grundangaben'!$X$14,'1. Schritt ---&gt;&gt;&gt; Grundangaben'!$T$14,IF('2. Schritt ---&gt;&gt;&gt; Erfassung &lt;&lt;&lt;'!GI29='1. Schritt ---&gt;&gt;&gt; Grundangaben'!$X$15,'1. Schritt ---&gt;&gt;&gt; Grundangaben'!$T$15,IF('2. Schritt ---&gt;&gt;&gt; Erfassung &lt;&lt;&lt;'!GI29='1. Schritt ---&gt;&gt;&gt; Grundangaben'!$X$16,'1. Schritt ---&gt;&gt;&gt; Grundangaben'!$T$16,0)))))</f>
        <v>0</v>
      </c>
      <c r="GM29" s="154"/>
      <c r="GN29" s="155"/>
      <c r="GO29" s="156"/>
      <c r="GP29" s="152"/>
      <c r="GQ29" s="314">
        <f t="shared" si="77"/>
      </c>
      <c r="GR29" s="316">
        <f t="shared" si="78"/>
      </c>
      <c r="GS29" s="316">
        <f t="shared" si="79"/>
        <v>0</v>
      </c>
      <c r="GT29" s="316">
        <f t="shared" si="80"/>
      </c>
      <c r="GU29" s="315">
        <f t="shared" si="81"/>
      </c>
      <c r="GV29" s="82">
        <f t="shared" si="82"/>
      </c>
      <c r="GW29" s="130">
        <f t="shared" si="83"/>
      </c>
      <c r="GX29" s="128"/>
      <c r="GY29" s="129">
        <f t="shared" si="84"/>
      </c>
      <c r="GZ29" s="157"/>
      <c r="HA29" s="301"/>
      <c r="HB29" s="148"/>
      <c r="HC29" s="28">
        <f>10</f>
        <v>10</v>
      </c>
      <c r="HD29" s="29" t="str">
        <f t="shared" si="118"/>
        <v>Sa</v>
      </c>
      <c r="HE29" s="30">
        <f>IF(SUM(HR$10)&gt;HC29,0,IF(HR$12="",'1. Schritt ---&gt;&gt;&gt; Grundangaben'!HE95,IF(SUM(HR$12)&lt;HC29,0,'1. Schritt ---&gt;&gt;&gt; Grundangaben'!HE95)))</f>
        <v>0</v>
      </c>
      <c r="HF29" s="30">
        <f t="shared" si="85"/>
        <v>0</v>
      </c>
      <c r="HG29" s="31">
        <f>IF(HD29='1. Schritt ---&gt;&gt;&gt; Grundangaben'!$X$12,'1. Schritt ---&gt;&gt;&gt; Grundangaben'!$T$12,IF('2. Schritt ---&gt;&gt;&gt; Erfassung &lt;&lt;&lt;'!HD29='1. Schritt ---&gt;&gt;&gt; Grundangaben'!$X$13,'1. Schritt ---&gt;&gt;&gt; Grundangaben'!$T$13,IF('2. Schritt ---&gt;&gt;&gt; Erfassung &lt;&lt;&lt;'!HD29='1. Schritt ---&gt;&gt;&gt; Grundangaben'!$X$14,'1. Schritt ---&gt;&gt;&gt; Grundangaben'!$T$14,IF('2. Schritt ---&gt;&gt;&gt; Erfassung &lt;&lt;&lt;'!HD29='1. Schritt ---&gt;&gt;&gt; Grundangaben'!$X$15,'1. Schritt ---&gt;&gt;&gt; Grundangaben'!$T$15,IF('2. Schritt ---&gt;&gt;&gt; Erfassung &lt;&lt;&lt;'!HD29='1. Schritt ---&gt;&gt;&gt; Grundangaben'!$X$16,'1. Schritt ---&gt;&gt;&gt; Grundangaben'!$T$16,0)))))</f>
        <v>0</v>
      </c>
      <c r="HH29" s="154"/>
      <c r="HI29" s="155"/>
      <c r="HJ29" s="156"/>
      <c r="HK29" s="152"/>
      <c r="HL29" s="314">
        <f t="shared" si="86"/>
      </c>
      <c r="HM29" s="316">
        <f t="shared" si="87"/>
      </c>
      <c r="HN29" s="316">
        <f t="shared" si="88"/>
        <v>0</v>
      </c>
      <c r="HO29" s="316">
        <f t="shared" si="89"/>
      </c>
      <c r="HP29" s="315">
        <f t="shared" si="90"/>
      </c>
      <c r="HQ29" s="82">
        <f t="shared" si="91"/>
      </c>
      <c r="HR29" s="130">
        <f t="shared" si="92"/>
      </c>
      <c r="HS29" s="128"/>
      <c r="HT29" s="129">
        <f t="shared" si="93"/>
      </c>
      <c r="HU29" s="157"/>
      <c r="HV29" s="301"/>
      <c r="HW29" s="148"/>
      <c r="HX29" s="266">
        <f>10</f>
        <v>10</v>
      </c>
      <c r="HY29" s="267" t="str">
        <f t="shared" si="119"/>
        <v>Sa</v>
      </c>
      <c r="HZ29" s="268">
        <f>IF(SUM(IM$10)&gt;HX29,0,IF(IM$12="",'1. Schritt ---&gt;&gt;&gt; Grundangaben'!HZ95,IF(SUM(IM$12)&lt;HX29,0,'1. Schritt ---&gt;&gt;&gt; Grundangaben'!HZ95)))</f>
        <v>0</v>
      </c>
      <c r="IA29" s="268">
        <f t="shared" si="94"/>
        <v>0</v>
      </c>
      <c r="IB29" s="31">
        <f>IF(HY29='1. Schritt ---&gt;&gt;&gt; Grundangaben'!$X$12,'1. Schritt ---&gt;&gt;&gt; Grundangaben'!$T$12,IF('2. Schritt ---&gt;&gt;&gt; Erfassung &lt;&lt;&lt;'!HY29='1. Schritt ---&gt;&gt;&gt; Grundangaben'!$X$13,'1. Schritt ---&gt;&gt;&gt; Grundangaben'!$T$13,IF('2. Schritt ---&gt;&gt;&gt; Erfassung &lt;&lt;&lt;'!HY29='1. Schritt ---&gt;&gt;&gt; Grundangaben'!$X$14,'1. Schritt ---&gt;&gt;&gt; Grundangaben'!$T$14,IF('2. Schritt ---&gt;&gt;&gt; Erfassung &lt;&lt;&lt;'!HY29='1. Schritt ---&gt;&gt;&gt; Grundangaben'!$X$15,'1. Schritt ---&gt;&gt;&gt; Grundangaben'!$T$15,IF('2. Schritt ---&gt;&gt;&gt; Erfassung &lt;&lt;&lt;'!HY29='1. Schritt ---&gt;&gt;&gt; Grundangaben'!$X$16,'1. Schritt ---&gt;&gt;&gt; Grundangaben'!$T$16,0)))))</f>
        <v>0</v>
      </c>
      <c r="IC29" s="260"/>
      <c r="ID29" s="261"/>
      <c r="IE29" s="262"/>
      <c r="IF29" s="263"/>
      <c r="IG29" s="314">
        <f t="shared" si="95"/>
      </c>
      <c r="IH29" s="316">
        <f t="shared" si="96"/>
      </c>
      <c r="II29" s="316">
        <f t="shared" si="97"/>
        <v>0</v>
      </c>
      <c r="IJ29" s="316">
        <f t="shared" si="98"/>
      </c>
      <c r="IK29" s="315">
        <f t="shared" si="99"/>
      </c>
      <c r="IL29" s="82">
        <f t="shared" si="100"/>
      </c>
      <c r="IM29" s="130">
        <f t="shared" si="101"/>
      </c>
      <c r="IN29" s="128"/>
      <c r="IO29" s="129">
        <f t="shared" si="102"/>
      </c>
      <c r="IP29" s="157"/>
      <c r="IQ29" s="301"/>
      <c r="IR29" s="148"/>
    </row>
    <row r="30" spans="1:252" s="32" customFormat="1" ht="22.5" customHeight="1">
      <c r="A30" s="28">
        <f>11</f>
        <v>11</v>
      </c>
      <c r="B30" s="29" t="str">
        <f t="shared" si="108"/>
        <v>So</v>
      </c>
      <c r="C30" s="30">
        <f>IF(SUM(P$10)&gt;A30,0,IF(P$12="",'1. Schritt ---&gt;&gt;&gt; Grundangaben'!C96,IF(SUM(P$12)&lt;A30,0,'1. Schritt ---&gt;&gt;&gt; Grundangaben'!C96)))</f>
        <v>0</v>
      </c>
      <c r="D30" s="30">
        <f t="shared" si="103"/>
        <v>0</v>
      </c>
      <c r="E30" s="31">
        <f>IF(B30='1. Schritt ---&gt;&gt;&gt; Grundangaben'!$X$12,'1. Schritt ---&gt;&gt;&gt; Grundangaben'!$T$12,IF('2. Schritt ---&gt;&gt;&gt; Erfassung &lt;&lt;&lt;'!B30='1. Schritt ---&gt;&gt;&gt; Grundangaben'!$X$13,'1. Schritt ---&gt;&gt;&gt; Grundangaben'!$T$13,IF('2. Schritt ---&gt;&gt;&gt; Erfassung &lt;&lt;&lt;'!B30='1. Schritt ---&gt;&gt;&gt; Grundangaben'!$X$14,'1. Schritt ---&gt;&gt;&gt; Grundangaben'!$T$14,IF('2. Schritt ---&gt;&gt;&gt; Erfassung &lt;&lt;&lt;'!B30='1. Schritt ---&gt;&gt;&gt; Grundangaben'!$X$15,'1. Schritt ---&gt;&gt;&gt; Grundangaben'!$T$15,IF('2. Schritt ---&gt;&gt;&gt; Erfassung &lt;&lt;&lt;'!B30='1. Schritt ---&gt;&gt;&gt; Grundangaben'!$X$16,'1. Schritt ---&gt;&gt;&gt; Grundangaben'!$T$16,0)))))</f>
        <v>0</v>
      </c>
      <c r="F30" s="260"/>
      <c r="G30" s="261"/>
      <c r="H30" s="262"/>
      <c r="I30" s="311"/>
      <c r="J30" s="314">
        <f t="shared" si="0"/>
      </c>
      <c r="K30" s="316">
        <f t="shared" si="1"/>
      </c>
      <c r="L30" s="316">
        <f t="shared" si="104"/>
        <v>0</v>
      </c>
      <c r="M30" s="316">
        <f t="shared" si="2"/>
      </c>
      <c r="N30" s="315">
        <f t="shared" si="3"/>
      </c>
      <c r="O30" s="82">
        <f t="shared" si="105"/>
      </c>
      <c r="P30" s="130">
        <f t="shared" si="106"/>
      </c>
      <c r="Q30" s="128"/>
      <c r="R30" s="129">
        <f t="shared" si="107"/>
      </c>
      <c r="S30" s="157"/>
      <c r="T30" s="301"/>
      <c r="U30" s="148"/>
      <c r="V30" s="28">
        <f>11</f>
        <v>11</v>
      </c>
      <c r="W30" s="29" t="str">
        <f t="shared" si="109"/>
        <v>So</v>
      </c>
      <c r="X30" s="30">
        <f>IF(SUM(AK$10)&gt;V30,0,IF(AK$12="",'1. Schritt ---&gt;&gt;&gt; Grundangaben'!X96,IF(SUM(AK$12)&lt;V30,0,'1. Schritt ---&gt;&gt;&gt; Grundangaben'!X96)))</f>
        <v>0</v>
      </c>
      <c r="Y30" s="30">
        <f t="shared" si="4"/>
        <v>0</v>
      </c>
      <c r="Z30" s="31">
        <f>IF(W30='1. Schritt ---&gt;&gt;&gt; Grundangaben'!$X$12,'1. Schritt ---&gt;&gt;&gt; Grundangaben'!$T$12,IF('2. Schritt ---&gt;&gt;&gt; Erfassung &lt;&lt;&lt;'!W30='1. Schritt ---&gt;&gt;&gt; Grundangaben'!$X$13,'1. Schritt ---&gt;&gt;&gt; Grundangaben'!$T$13,IF('2. Schritt ---&gt;&gt;&gt; Erfassung &lt;&lt;&lt;'!W30='1. Schritt ---&gt;&gt;&gt; Grundangaben'!$X$14,'1. Schritt ---&gt;&gt;&gt; Grundangaben'!$T$14,IF('2. Schritt ---&gt;&gt;&gt; Erfassung &lt;&lt;&lt;'!W30='1. Schritt ---&gt;&gt;&gt; Grundangaben'!$X$15,'1. Schritt ---&gt;&gt;&gt; Grundangaben'!$T$15,IF('2. Schritt ---&gt;&gt;&gt; Erfassung &lt;&lt;&lt;'!W30='1. Schritt ---&gt;&gt;&gt; Grundangaben'!$X$16,'1. Schritt ---&gt;&gt;&gt; Grundangaben'!$T$16,0)))))</f>
        <v>0</v>
      </c>
      <c r="AA30" s="154"/>
      <c r="AB30" s="155"/>
      <c r="AC30" s="156"/>
      <c r="AD30" s="152"/>
      <c r="AE30" s="314">
        <f t="shared" si="5"/>
      </c>
      <c r="AF30" s="316">
        <f t="shared" si="6"/>
      </c>
      <c r="AG30" s="316">
        <f t="shared" si="7"/>
        <v>0</v>
      </c>
      <c r="AH30" s="316">
        <f t="shared" si="8"/>
      </c>
      <c r="AI30" s="315">
        <f t="shared" si="9"/>
      </c>
      <c r="AJ30" s="82">
        <f t="shared" si="10"/>
      </c>
      <c r="AK30" s="130">
        <f t="shared" si="11"/>
      </c>
      <c r="AL30" s="128"/>
      <c r="AM30" s="129">
        <f t="shared" si="12"/>
      </c>
      <c r="AN30" s="157"/>
      <c r="AO30" s="301"/>
      <c r="AP30" s="148"/>
      <c r="AQ30" s="28">
        <f>11</f>
        <v>11</v>
      </c>
      <c r="AR30" s="29" t="str">
        <f t="shared" si="110"/>
        <v>So</v>
      </c>
      <c r="AS30" s="30">
        <f>IF(SUM(BF$10)&gt;AQ30,0,IF(BF$12="",'1. Schritt ---&gt;&gt;&gt; Grundangaben'!AS96,IF(SUM(BF$12)&lt;AQ30,0,'1. Schritt ---&gt;&gt;&gt; Grundangaben'!AS96)))</f>
        <v>0</v>
      </c>
      <c r="AT30" s="30">
        <f t="shared" si="13"/>
        <v>0</v>
      </c>
      <c r="AU30" s="31">
        <f>IF(AR30='1. Schritt ---&gt;&gt;&gt; Grundangaben'!$X$12,'1. Schritt ---&gt;&gt;&gt; Grundangaben'!$T$12,IF('2. Schritt ---&gt;&gt;&gt; Erfassung &lt;&lt;&lt;'!AR30='1. Schritt ---&gt;&gt;&gt; Grundangaben'!$X$13,'1. Schritt ---&gt;&gt;&gt; Grundangaben'!$T$13,IF('2. Schritt ---&gt;&gt;&gt; Erfassung &lt;&lt;&lt;'!AR30='1. Schritt ---&gt;&gt;&gt; Grundangaben'!$X$14,'1. Schritt ---&gt;&gt;&gt; Grundangaben'!$T$14,IF('2. Schritt ---&gt;&gt;&gt; Erfassung &lt;&lt;&lt;'!AR30='1. Schritt ---&gt;&gt;&gt; Grundangaben'!$X$15,'1. Schritt ---&gt;&gt;&gt; Grundangaben'!$T$15,IF('2. Schritt ---&gt;&gt;&gt; Erfassung &lt;&lt;&lt;'!AR30='1. Schritt ---&gt;&gt;&gt; Grundangaben'!$X$16,'1. Schritt ---&gt;&gt;&gt; Grundangaben'!$T$16,0)))))</f>
        <v>0</v>
      </c>
      <c r="AV30" s="154"/>
      <c r="AW30" s="155"/>
      <c r="AX30" s="156"/>
      <c r="AY30" s="152"/>
      <c r="AZ30" s="314">
        <f t="shared" si="14"/>
      </c>
      <c r="BA30" s="316">
        <f t="shared" si="15"/>
      </c>
      <c r="BB30" s="316">
        <f t="shared" si="16"/>
        <v>0</v>
      </c>
      <c r="BC30" s="316">
        <f t="shared" si="17"/>
      </c>
      <c r="BD30" s="315">
        <f t="shared" si="18"/>
      </c>
      <c r="BE30" s="82">
        <f t="shared" si="19"/>
      </c>
      <c r="BF30" s="130">
        <f t="shared" si="20"/>
      </c>
      <c r="BG30" s="128"/>
      <c r="BH30" s="129">
        <f t="shared" si="21"/>
      </c>
      <c r="BI30" s="157"/>
      <c r="BJ30" s="301"/>
      <c r="BK30" s="148"/>
      <c r="BL30" s="28">
        <f>11</f>
        <v>11</v>
      </c>
      <c r="BM30" s="29" t="str">
        <f t="shared" si="111"/>
        <v>So</v>
      </c>
      <c r="BN30" s="30">
        <f>IF(SUM(CA$10)&gt;BL30,0,IF(CA$12="",'1. Schritt ---&gt;&gt;&gt; Grundangaben'!BN96,IF(SUM(CA$12)&lt;BL30,0,'1. Schritt ---&gt;&gt;&gt; Grundangaben'!BN96)))</f>
        <v>0</v>
      </c>
      <c r="BO30" s="30">
        <f t="shared" si="22"/>
        <v>0</v>
      </c>
      <c r="BP30" s="31">
        <f>IF(BM30='1. Schritt ---&gt;&gt;&gt; Grundangaben'!$X$12,'1. Schritt ---&gt;&gt;&gt; Grundangaben'!$T$12,IF('2. Schritt ---&gt;&gt;&gt; Erfassung &lt;&lt;&lt;'!BM30='1. Schritt ---&gt;&gt;&gt; Grundangaben'!$X$13,'1. Schritt ---&gt;&gt;&gt; Grundangaben'!$T$13,IF('2. Schritt ---&gt;&gt;&gt; Erfassung &lt;&lt;&lt;'!BM30='1. Schritt ---&gt;&gt;&gt; Grundangaben'!$X$14,'1. Schritt ---&gt;&gt;&gt; Grundangaben'!$T$14,IF('2. Schritt ---&gt;&gt;&gt; Erfassung &lt;&lt;&lt;'!BM30='1. Schritt ---&gt;&gt;&gt; Grundangaben'!$X$15,'1. Schritt ---&gt;&gt;&gt; Grundangaben'!$T$15,IF('2. Schritt ---&gt;&gt;&gt; Erfassung &lt;&lt;&lt;'!BM30='1. Schritt ---&gt;&gt;&gt; Grundangaben'!$X$16,'1. Schritt ---&gt;&gt;&gt; Grundangaben'!$T$16,0)))))</f>
        <v>0</v>
      </c>
      <c r="BQ30" s="154"/>
      <c r="BR30" s="155"/>
      <c r="BS30" s="156"/>
      <c r="BT30" s="152"/>
      <c r="BU30" s="314">
        <f t="shared" si="23"/>
      </c>
      <c r="BV30" s="316">
        <f t="shared" si="24"/>
      </c>
      <c r="BW30" s="316">
        <f t="shared" si="25"/>
        <v>0</v>
      </c>
      <c r="BX30" s="316">
        <f t="shared" si="26"/>
      </c>
      <c r="BY30" s="315">
        <f t="shared" si="27"/>
      </c>
      <c r="BZ30" s="82">
        <f t="shared" si="28"/>
      </c>
      <c r="CA30" s="130">
        <f t="shared" si="29"/>
      </c>
      <c r="CB30" s="128"/>
      <c r="CC30" s="129">
        <f t="shared" si="30"/>
      </c>
      <c r="CD30" s="157"/>
      <c r="CE30" s="301"/>
      <c r="CF30" s="148"/>
      <c r="CG30" s="28">
        <f>11</f>
        <v>11</v>
      </c>
      <c r="CH30" s="29" t="str">
        <f t="shared" si="112"/>
        <v>So</v>
      </c>
      <c r="CI30" s="30">
        <f>IF(SUM(CV$10)&gt;CG30,0,IF(CV$12="",'1. Schritt ---&gt;&gt;&gt; Grundangaben'!CI96,IF(SUM(CV$12)&lt;CG30,0,'1. Schritt ---&gt;&gt;&gt; Grundangaben'!CI96)))</f>
        <v>0</v>
      </c>
      <c r="CJ30" s="30">
        <f t="shared" si="31"/>
        <v>0</v>
      </c>
      <c r="CK30" s="31">
        <f>IF(CH30='1. Schritt ---&gt;&gt;&gt; Grundangaben'!$X$12,'1. Schritt ---&gt;&gt;&gt; Grundangaben'!$T$12,IF('2. Schritt ---&gt;&gt;&gt; Erfassung &lt;&lt;&lt;'!CH30='1. Schritt ---&gt;&gt;&gt; Grundangaben'!$X$13,'1. Schritt ---&gt;&gt;&gt; Grundangaben'!$T$13,IF('2. Schritt ---&gt;&gt;&gt; Erfassung &lt;&lt;&lt;'!CH30='1. Schritt ---&gt;&gt;&gt; Grundangaben'!$X$14,'1. Schritt ---&gt;&gt;&gt; Grundangaben'!$T$14,IF('2. Schritt ---&gt;&gt;&gt; Erfassung &lt;&lt;&lt;'!CH30='1. Schritt ---&gt;&gt;&gt; Grundangaben'!$X$15,'1. Schritt ---&gt;&gt;&gt; Grundangaben'!$T$15,IF('2. Schritt ---&gt;&gt;&gt; Erfassung &lt;&lt;&lt;'!CH30='1. Schritt ---&gt;&gt;&gt; Grundangaben'!$X$16,'1. Schritt ---&gt;&gt;&gt; Grundangaben'!$T$16,0)))))</f>
        <v>0</v>
      </c>
      <c r="CL30" s="154"/>
      <c r="CM30" s="155"/>
      <c r="CN30" s="156"/>
      <c r="CO30" s="152"/>
      <c r="CP30" s="314">
        <f t="shared" si="32"/>
      </c>
      <c r="CQ30" s="316">
        <f t="shared" si="33"/>
      </c>
      <c r="CR30" s="316">
        <f t="shared" si="34"/>
        <v>0</v>
      </c>
      <c r="CS30" s="316">
        <f t="shared" si="35"/>
      </c>
      <c r="CT30" s="315">
        <f t="shared" si="36"/>
      </c>
      <c r="CU30" s="82">
        <f t="shared" si="37"/>
      </c>
      <c r="CV30" s="130">
        <f t="shared" si="38"/>
      </c>
      <c r="CW30" s="128"/>
      <c r="CX30" s="129">
        <f t="shared" si="39"/>
      </c>
      <c r="CY30" s="157"/>
      <c r="CZ30" s="301"/>
      <c r="DA30" s="148"/>
      <c r="DB30" s="28">
        <f>11</f>
        <v>11</v>
      </c>
      <c r="DC30" s="29" t="str">
        <f t="shared" si="113"/>
        <v>So</v>
      </c>
      <c r="DD30" s="30">
        <f>IF(SUM(DQ$10)&gt;DB30,0,IF(DQ$12="",'1. Schritt ---&gt;&gt;&gt; Grundangaben'!DD96,IF(SUM(DQ$12)&lt;DB30,0,'1. Schritt ---&gt;&gt;&gt; Grundangaben'!DD96)))</f>
        <v>0</v>
      </c>
      <c r="DE30" s="30">
        <f t="shared" si="40"/>
        <v>0</v>
      </c>
      <c r="DF30" s="31">
        <f>IF(DC30='1. Schritt ---&gt;&gt;&gt; Grundangaben'!$X$12,'1. Schritt ---&gt;&gt;&gt; Grundangaben'!$T$12,IF('2. Schritt ---&gt;&gt;&gt; Erfassung &lt;&lt;&lt;'!DC30='1. Schritt ---&gt;&gt;&gt; Grundangaben'!$X$13,'1. Schritt ---&gt;&gt;&gt; Grundangaben'!$T$13,IF('2. Schritt ---&gt;&gt;&gt; Erfassung &lt;&lt;&lt;'!DC30='1. Schritt ---&gt;&gt;&gt; Grundangaben'!$X$14,'1. Schritt ---&gt;&gt;&gt; Grundangaben'!$T$14,IF('2. Schritt ---&gt;&gt;&gt; Erfassung &lt;&lt;&lt;'!DC30='1. Schritt ---&gt;&gt;&gt; Grundangaben'!$X$15,'1. Schritt ---&gt;&gt;&gt; Grundangaben'!$T$15,IF('2. Schritt ---&gt;&gt;&gt; Erfassung &lt;&lt;&lt;'!DC30='1. Schritt ---&gt;&gt;&gt; Grundangaben'!$X$16,'1. Schritt ---&gt;&gt;&gt; Grundangaben'!$T$16,0)))))</f>
        <v>0</v>
      </c>
      <c r="DG30" s="154"/>
      <c r="DH30" s="155"/>
      <c r="DI30" s="156"/>
      <c r="DJ30" s="152"/>
      <c r="DK30" s="314">
        <f t="shared" si="41"/>
      </c>
      <c r="DL30" s="316">
        <f t="shared" si="42"/>
      </c>
      <c r="DM30" s="316">
        <f t="shared" si="43"/>
        <v>0</v>
      </c>
      <c r="DN30" s="316">
        <f t="shared" si="44"/>
      </c>
      <c r="DO30" s="315">
        <f t="shared" si="45"/>
      </c>
      <c r="DP30" s="82">
        <f t="shared" si="46"/>
      </c>
      <c r="DQ30" s="130">
        <f t="shared" si="47"/>
      </c>
      <c r="DR30" s="128"/>
      <c r="DS30" s="129">
        <f t="shared" si="48"/>
      </c>
      <c r="DT30" s="157"/>
      <c r="DU30" s="301"/>
      <c r="DV30" s="148"/>
      <c r="DW30" s="28">
        <f>11</f>
        <v>11</v>
      </c>
      <c r="DX30" s="29" t="str">
        <f t="shared" si="114"/>
        <v>So</v>
      </c>
      <c r="DY30" s="30">
        <f>IF(SUM(EL$10)&gt;DW30,0,IF(EL$12="",'1. Schritt ---&gt;&gt;&gt; Grundangaben'!DY96,IF(SUM(EL$12)&lt;DW30,0,'1. Schritt ---&gt;&gt;&gt; Grundangaben'!DY96)))</f>
        <v>0</v>
      </c>
      <c r="DZ30" s="30">
        <f t="shared" si="49"/>
        <v>0</v>
      </c>
      <c r="EA30" s="31">
        <f>IF(DX30='1. Schritt ---&gt;&gt;&gt; Grundangaben'!$X$12,'1. Schritt ---&gt;&gt;&gt; Grundangaben'!$T$12,IF('2. Schritt ---&gt;&gt;&gt; Erfassung &lt;&lt;&lt;'!DX30='1. Schritt ---&gt;&gt;&gt; Grundangaben'!$X$13,'1. Schritt ---&gt;&gt;&gt; Grundangaben'!$T$13,IF('2. Schritt ---&gt;&gt;&gt; Erfassung &lt;&lt;&lt;'!DX30='1. Schritt ---&gt;&gt;&gt; Grundangaben'!$X$14,'1. Schritt ---&gt;&gt;&gt; Grundangaben'!$T$14,IF('2. Schritt ---&gt;&gt;&gt; Erfassung &lt;&lt;&lt;'!DX30='1. Schritt ---&gt;&gt;&gt; Grundangaben'!$X$15,'1. Schritt ---&gt;&gt;&gt; Grundangaben'!$T$15,IF('2. Schritt ---&gt;&gt;&gt; Erfassung &lt;&lt;&lt;'!DX30='1. Schritt ---&gt;&gt;&gt; Grundangaben'!$X$16,'1. Schritt ---&gt;&gt;&gt; Grundangaben'!$T$16,0)))))</f>
        <v>0</v>
      </c>
      <c r="EB30" s="154"/>
      <c r="EC30" s="155"/>
      <c r="ED30" s="156"/>
      <c r="EE30" s="152"/>
      <c r="EF30" s="314">
        <f t="shared" si="50"/>
      </c>
      <c r="EG30" s="316">
        <f t="shared" si="51"/>
      </c>
      <c r="EH30" s="316">
        <f t="shared" si="52"/>
        <v>0</v>
      </c>
      <c r="EI30" s="316">
        <f t="shared" si="53"/>
      </c>
      <c r="EJ30" s="315">
        <f t="shared" si="54"/>
      </c>
      <c r="EK30" s="82">
        <f t="shared" si="55"/>
      </c>
      <c r="EL30" s="130">
        <f t="shared" si="56"/>
      </c>
      <c r="EM30" s="128"/>
      <c r="EN30" s="129">
        <f t="shared" si="57"/>
      </c>
      <c r="EO30" s="157"/>
      <c r="EP30" s="301"/>
      <c r="EQ30" s="148"/>
      <c r="ER30" s="28">
        <f>11</f>
        <v>11</v>
      </c>
      <c r="ES30" s="29" t="str">
        <f t="shared" si="115"/>
        <v>So</v>
      </c>
      <c r="ET30" s="30">
        <f>IF(SUM(FG$10)&gt;ER30,0,IF(FG$12="",'1. Schritt ---&gt;&gt;&gt; Grundangaben'!ET96,IF(SUM(FG$12)&lt;ER30,0,'1. Schritt ---&gt;&gt;&gt; Grundangaben'!ET96)))</f>
        <v>0</v>
      </c>
      <c r="EU30" s="30">
        <f t="shared" si="58"/>
        <v>0</v>
      </c>
      <c r="EV30" s="31">
        <f>IF(ES30='1. Schritt ---&gt;&gt;&gt; Grundangaben'!$X$12,'1. Schritt ---&gt;&gt;&gt; Grundangaben'!$T$12,IF('2. Schritt ---&gt;&gt;&gt; Erfassung &lt;&lt;&lt;'!ES30='1. Schritt ---&gt;&gt;&gt; Grundangaben'!$X$13,'1. Schritt ---&gt;&gt;&gt; Grundangaben'!$T$13,IF('2. Schritt ---&gt;&gt;&gt; Erfassung &lt;&lt;&lt;'!ES30='1. Schritt ---&gt;&gt;&gt; Grundangaben'!$X$14,'1. Schritt ---&gt;&gt;&gt; Grundangaben'!$T$14,IF('2. Schritt ---&gt;&gt;&gt; Erfassung &lt;&lt;&lt;'!ES30='1. Schritt ---&gt;&gt;&gt; Grundangaben'!$X$15,'1. Schritt ---&gt;&gt;&gt; Grundangaben'!$T$15,IF('2. Schritt ---&gt;&gt;&gt; Erfassung &lt;&lt;&lt;'!ES30='1. Schritt ---&gt;&gt;&gt; Grundangaben'!$X$16,'1. Schritt ---&gt;&gt;&gt; Grundangaben'!$T$16,0)))))</f>
        <v>0</v>
      </c>
      <c r="EW30" s="154"/>
      <c r="EX30" s="155"/>
      <c r="EY30" s="156"/>
      <c r="EZ30" s="152"/>
      <c r="FA30" s="314">
        <f t="shared" si="59"/>
      </c>
      <c r="FB30" s="316">
        <f t="shared" si="60"/>
      </c>
      <c r="FC30" s="316">
        <f t="shared" si="61"/>
        <v>0</v>
      </c>
      <c r="FD30" s="316">
        <f t="shared" si="62"/>
      </c>
      <c r="FE30" s="315">
        <f t="shared" si="63"/>
      </c>
      <c r="FF30" s="82">
        <f t="shared" si="64"/>
      </c>
      <c r="FG30" s="130">
        <f t="shared" si="65"/>
      </c>
      <c r="FH30" s="128"/>
      <c r="FI30" s="129">
        <f t="shared" si="66"/>
      </c>
      <c r="FJ30" s="157"/>
      <c r="FK30" s="301"/>
      <c r="FL30" s="148"/>
      <c r="FM30" s="28">
        <f>11</f>
        <v>11</v>
      </c>
      <c r="FN30" s="29" t="str">
        <f t="shared" si="116"/>
        <v>So</v>
      </c>
      <c r="FO30" s="30">
        <f>IF(SUM(GB$10)&gt;FM30,0,IF(GB$12="",'1. Schritt ---&gt;&gt;&gt; Grundangaben'!FO96,IF(SUM(GB$12)&lt;FM30,0,'1. Schritt ---&gt;&gt;&gt; Grundangaben'!FO96)))</f>
        <v>0</v>
      </c>
      <c r="FP30" s="30">
        <f t="shared" si="67"/>
        <v>0</v>
      </c>
      <c r="FQ30" s="31">
        <f>IF(FN30='1. Schritt ---&gt;&gt;&gt; Grundangaben'!$X$12,'1. Schritt ---&gt;&gt;&gt; Grundangaben'!$T$12,IF('2. Schritt ---&gt;&gt;&gt; Erfassung &lt;&lt;&lt;'!FN30='1. Schritt ---&gt;&gt;&gt; Grundangaben'!$X$13,'1. Schritt ---&gt;&gt;&gt; Grundangaben'!$T$13,IF('2. Schritt ---&gt;&gt;&gt; Erfassung &lt;&lt;&lt;'!FN30='1. Schritt ---&gt;&gt;&gt; Grundangaben'!$X$14,'1. Schritt ---&gt;&gt;&gt; Grundangaben'!$T$14,IF('2. Schritt ---&gt;&gt;&gt; Erfassung &lt;&lt;&lt;'!FN30='1. Schritt ---&gt;&gt;&gt; Grundangaben'!$X$15,'1. Schritt ---&gt;&gt;&gt; Grundangaben'!$T$15,IF('2. Schritt ---&gt;&gt;&gt; Erfassung &lt;&lt;&lt;'!FN30='1. Schritt ---&gt;&gt;&gt; Grundangaben'!$X$16,'1. Schritt ---&gt;&gt;&gt; Grundangaben'!$T$16,0)))))</f>
        <v>0</v>
      </c>
      <c r="FR30" s="154"/>
      <c r="FS30" s="155"/>
      <c r="FT30" s="156"/>
      <c r="FU30" s="152"/>
      <c r="FV30" s="314">
        <f t="shared" si="68"/>
      </c>
      <c r="FW30" s="316">
        <f t="shared" si="69"/>
      </c>
      <c r="FX30" s="316">
        <f t="shared" si="70"/>
        <v>0</v>
      </c>
      <c r="FY30" s="316">
        <f t="shared" si="71"/>
      </c>
      <c r="FZ30" s="315">
        <f t="shared" si="72"/>
      </c>
      <c r="GA30" s="82">
        <f t="shared" si="73"/>
      </c>
      <c r="GB30" s="130">
        <f t="shared" si="74"/>
      </c>
      <c r="GC30" s="128"/>
      <c r="GD30" s="129">
        <f t="shared" si="75"/>
      </c>
      <c r="GE30" s="157"/>
      <c r="GF30" s="301"/>
      <c r="GG30" s="148"/>
      <c r="GH30" s="28">
        <f>11</f>
        <v>11</v>
      </c>
      <c r="GI30" s="29" t="str">
        <f t="shared" si="117"/>
        <v>So</v>
      </c>
      <c r="GJ30" s="30">
        <f>IF(SUM(GW$10)&gt;GH30,0,IF(GW$12="",'1. Schritt ---&gt;&gt;&gt; Grundangaben'!GJ96,IF(SUM(GW$12)&lt;GH30,0,'1. Schritt ---&gt;&gt;&gt; Grundangaben'!GJ96)))</f>
        <v>0</v>
      </c>
      <c r="GK30" s="30">
        <f t="shared" si="76"/>
        <v>0</v>
      </c>
      <c r="GL30" s="31">
        <f>IF(GI30='1. Schritt ---&gt;&gt;&gt; Grundangaben'!$X$12,'1. Schritt ---&gt;&gt;&gt; Grundangaben'!$T$12,IF('2. Schritt ---&gt;&gt;&gt; Erfassung &lt;&lt;&lt;'!GI30='1. Schritt ---&gt;&gt;&gt; Grundangaben'!$X$13,'1. Schritt ---&gt;&gt;&gt; Grundangaben'!$T$13,IF('2. Schritt ---&gt;&gt;&gt; Erfassung &lt;&lt;&lt;'!GI30='1. Schritt ---&gt;&gt;&gt; Grundangaben'!$X$14,'1. Schritt ---&gt;&gt;&gt; Grundangaben'!$T$14,IF('2. Schritt ---&gt;&gt;&gt; Erfassung &lt;&lt;&lt;'!GI30='1. Schritt ---&gt;&gt;&gt; Grundangaben'!$X$15,'1. Schritt ---&gt;&gt;&gt; Grundangaben'!$T$15,IF('2. Schritt ---&gt;&gt;&gt; Erfassung &lt;&lt;&lt;'!GI30='1. Schritt ---&gt;&gt;&gt; Grundangaben'!$X$16,'1. Schritt ---&gt;&gt;&gt; Grundangaben'!$T$16,0)))))</f>
        <v>0</v>
      </c>
      <c r="GM30" s="154"/>
      <c r="GN30" s="155"/>
      <c r="GO30" s="156"/>
      <c r="GP30" s="152"/>
      <c r="GQ30" s="314">
        <f t="shared" si="77"/>
      </c>
      <c r="GR30" s="316">
        <f t="shared" si="78"/>
      </c>
      <c r="GS30" s="316">
        <f t="shared" si="79"/>
        <v>0</v>
      </c>
      <c r="GT30" s="316">
        <f t="shared" si="80"/>
      </c>
      <c r="GU30" s="315">
        <f t="shared" si="81"/>
      </c>
      <c r="GV30" s="82">
        <f t="shared" si="82"/>
      </c>
      <c r="GW30" s="130">
        <f t="shared" si="83"/>
      </c>
      <c r="GX30" s="128"/>
      <c r="GY30" s="129">
        <f t="shared" si="84"/>
      </c>
      <c r="GZ30" s="157"/>
      <c r="HA30" s="301"/>
      <c r="HB30" s="148"/>
      <c r="HC30" s="28">
        <f>11</f>
        <v>11</v>
      </c>
      <c r="HD30" s="29" t="str">
        <f t="shared" si="118"/>
        <v>So</v>
      </c>
      <c r="HE30" s="30">
        <f>IF(SUM(HR$10)&gt;HC30,0,IF(HR$12="",'1. Schritt ---&gt;&gt;&gt; Grundangaben'!HE96,IF(SUM(HR$12)&lt;HC30,0,'1. Schritt ---&gt;&gt;&gt; Grundangaben'!HE96)))</f>
        <v>0</v>
      </c>
      <c r="HF30" s="30">
        <f t="shared" si="85"/>
        <v>0</v>
      </c>
      <c r="HG30" s="31">
        <f>IF(HD30='1. Schritt ---&gt;&gt;&gt; Grundangaben'!$X$12,'1. Schritt ---&gt;&gt;&gt; Grundangaben'!$T$12,IF('2. Schritt ---&gt;&gt;&gt; Erfassung &lt;&lt;&lt;'!HD30='1. Schritt ---&gt;&gt;&gt; Grundangaben'!$X$13,'1. Schritt ---&gt;&gt;&gt; Grundangaben'!$T$13,IF('2. Schritt ---&gt;&gt;&gt; Erfassung &lt;&lt;&lt;'!HD30='1. Schritt ---&gt;&gt;&gt; Grundangaben'!$X$14,'1. Schritt ---&gt;&gt;&gt; Grundangaben'!$T$14,IF('2. Schritt ---&gt;&gt;&gt; Erfassung &lt;&lt;&lt;'!HD30='1. Schritt ---&gt;&gt;&gt; Grundangaben'!$X$15,'1. Schritt ---&gt;&gt;&gt; Grundangaben'!$T$15,IF('2. Schritt ---&gt;&gt;&gt; Erfassung &lt;&lt;&lt;'!HD30='1. Schritt ---&gt;&gt;&gt; Grundangaben'!$X$16,'1. Schritt ---&gt;&gt;&gt; Grundangaben'!$T$16,0)))))</f>
        <v>0</v>
      </c>
      <c r="HH30" s="154"/>
      <c r="HI30" s="155"/>
      <c r="HJ30" s="156"/>
      <c r="HK30" s="152"/>
      <c r="HL30" s="314">
        <f t="shared" si="86"/>
      </c>
      <c r="HM30" s="316">
        <f t="shared" si="87"/>
      </c>
      <c r="HN30" s="316">
        <f t="shared" si="88"/>
        <v>0</v>
      </c>
      <c r="HO30" s="316">
        <f t="shared" si="89"/>
      </c>
      <c r="HP30" s="315">
        <f t="shared" si="90"/>
      </c>
      <c r="HQ30" s="82">
        <f t="shared" si="91"/>
      </c>
      <c r="HR30" s="130">
        <f t="shared" si="92"/>
      </c>
      <c r="HS30" s="128"/>
      <c r="HT30" s="129">
        <f t="shared" si="93"/>
      </c>
      <c r="HU30" s="157"/>
      <c r="HV30" s="301"/>
      <c r="HW30" s="148"/>
      <c r="HX30" s="266">
        <f>11</f>
        <v>11</v>
      </c>
      <c r="HY30" s="267" t="str">
        <f t="shared" si="119"/>
        <v>So</v>
      </c>
      <c r="HZ30" s="268">
        <f>IF(SUM(IM$10)&gt;HX30,0,IF(IM$12="",'1. Schritt ---&gt;&gt;&gt; Grundangaben'!HZ96,IF(SUM(IM$12)&lt;HX30,0,'1. Schritt ---&gt;&gt;&gt; Grundangaben'!HZ96)))</f>
        <v>0</v>
      </c>
      <c r="IA30" s="268">
        <f t="shared" si="94"/>
        <v>0</v>
      </c>
      <c r="IB30" s="31">
        <f>IF(HY30='1. Schritt ---&gt;&gt;&gt; Grundangaben'!$X$12,'1. Schritt ---&gt;&gt;&gt; Grundangaben'!$T$12,IF('2. Schritt ---&gt;&gt;&gt; Erfassung &lt;&lt;&lt;'!HY30='1. Schritt ---&gt;&gt;&gt; Grundangaben'!$X$13,'1. Schritt ---&gt;&gt;&gt; Grundangaben'!$T$13,IF('2. Schritt ---&gt;&gt;&gt; Erfassung &lt;&lt;&lt;'!HY30='1. Schritt ---&gt;&gt;&gt; Grundangaben'!$X$14,'1. Schritt ---&gt;&gt;&gt; Grundangaben'!$T$14,IF('2. Schritt ---&gt;&gt;&gt; Erfassung &lt;&lt;&lt;'!HY30='1. Schritt ---&gt;&gt;&gt; Grundangaben'!$X$15,'1. Schritt ---&gt;&gt;&gt; Grundangaben'!$T$15,IF('2. Schritt ---&gt;&gt;&gt; Erfassung &lt;&lt;&lt;'!HY30='1. Schritt ---&gt;&gt;&gt; Grundangaben'!$X$16,'1. Schritt ---&gt;&gt;&gt; Grundangaben'!$T$16,0)))))</f>
        <v>0</v>
      </c>
      <c r="IC30" s="260"/>
      <c r="ID30" s="261"/>
      <c r="IE30" s="262"/>
      <c r="IF30" s="263"/>
      <c r="IG30" s="314">
        <f t="shared" si="95"/>
      </c>
      <c r="IH30" s="316">
        <f t="shared" si="96"/>
      </c>
      <c r="II30" s="316">
        <f t="shared" si="97"/>
        <v>0</v>
      </c>
      <c r="IJ30" s="316">
        <f t="shared" si="98"/>
      </c>
      <c r="IK30" s="315">
        <f t="shared" si="99"/>
      </c>
      <c r="IL30" s="82">
        <f t="shared" si="100"/>
      </c>
      <c r="IM30" s="130">
        <f t="shared" si="101"/>
      </c>
      <c r="IN30" s="128"/>
      <c r="IO30" s="129">
        <f t="shared" si="102"/>
      </c>
      <c r="IP30" s="157"/>
      <c r="IQ30" s="301"/>
      <c r="IR30" s="148"/>
    </row>
    <row r="31" spans="1:252" s="32" customFormat="1" ht="22.5" customHeight="1">
      <c r="A31" s="28">
        <f>12</f>
        <v>12</v>
      </c>
      <c r="B31" s="29" t="str">
        <f t="shared" si="108"/>
        <v>Mo</v>
      </c>
      <c r="C31" s="30">
        <f>IF(SUM(P$10)&gt;A31,0,IF(P$12="",'1. Schritt ---&gt;&gt;&gt; Grundangaben'!C97,IF(SUM(P$12)&lt;A31,0,'1. Schritt ---&gt;&gt;&gt; Grundangaben'!C97)))</f>
        <v>8</v>
      </c>
      <c r="D31" s="30">
        <f t="shared" si="103"/>
        <v>8</v>
      </c>
      <c r="E31" s="31">
        <f>IF(B31='1. Schritt ---&gt;&gt;&gt; Grundangaben'!$X$12,'1. Schritt ---&gt;&gt;&gt; Grundangaben'!$T$12,IF('2. Schritt ---&gt;&gt;&gt; Erfassung &lt;&lt;&lt;'!B31='1. Schritt ---&gt;&gt;&gt; Grundangaben'!$X$13,'1. Schritt ---&gt;&gt;&gt; Grundangaben'!$T$13,IF('2. Schritt ---&gt;&gt;&gt; Erfassung &lt;&lt;&lt;'!B31='1. Schritt ---&gt;&gt;&gt; Grundangaben'!$X$14,'1. Schritt ---&gt;&gt;&gt; Grundangaben'!$T$14,IF('2. Schritt ---&gt;&gt;&gt; Erfassung &lt;&lt;&lt;'!B31='1. Schritt ---&gt;&gt;&gt; Grundangaben'!$X$15,'1. Schritt ---&gt;&gt;&gt; Grundangaben'!$T$15,IF('2. Schritt ---&gt;&gt;&gt; Erfassung &lt;&lt;&lt;'!B31='1. Schritt ---&gt;&gt;&gt; Grundangaben'!$X$16,'1. Schritt ---&gt;&gt;&gt; Grundangaben'!$T$16,0)))))</f>
        <v>8</v>
      </c>
      <c r="F31" s="260"/>
      <c r="G31" s="261"/>
      <c r="H31" s="262"/>
      <c r="I31" s="311"/>
      <c r="J31" s="314">
        <f aca="true" t="shared" si="120" ref="J31:J38">IF(OR(I31="S-KUG",I31="KUG"),IF(D31-F31-G31&lt;0.001,"!",D31-F31-G31),"")</f>
      </c>
      <c r="K31" s="316">
        <f aca="true" t="shared" si="121" ref="K31:K38">IF(I31="u",IF(F31+G31&gt;0,"!",D31),"")</f>
      </c>
      <c r="L31" s="316">
        <f t="shared" si="104"/>
        <v>0</v>
      </c>
      <c r="M31" s="316">
        <f aca="true" t="shared" si="122" ref="M31:M38">IF(I31="F",IF(F31+G31&gt;0,"!",D31),"")</f>
      </c>
      <c r="N31" s="315">
        <f aca="true" t="shared" si="123" ref="N31:N38">IF(I31="K",IF(D31-F31-G31&lt;0.00001,"!",D31-F31-G31),"")</f>
      </c>
      <c r="O31" s="82">
        <f t="shared" si="105"/>
      </c>
      <c r="P31" s="130">
        <f t="shared" si="106"/>
      </c>
      <c r="Q31" s="128"/>
      <c r="R31" s="129">
        <f t="shared" si="107"/>
        <v>-8</v>
      </c>
      <c r="S31" s="157"/>
      <c r="T31" s="301"/>
      <c r="U31" s="148"/>
      <c r="V31" s="28">
        <f>12</f>
        <v>12</v>
      </c>
      <c r="W31" s="29" t="str">
        <f t="shared" si="109"/>
        <v>Mo</v>
      </c>
      <c r="X31" s="30">
        <f>IF(SUM(AK$10)&gt;V31,0,IF(AK$12="",'1. Schritt ---&gt;&gt;&gt; Grundangaben'!X97,IF(SUM(AK$12)&lt;V31,0,'1. Schritt ---&gt;&gt;&gt; Grundangaben'!X97)))</f>
        <v>8</v>
      </c>
      <c r="Y31" s="30">
        <f t="shared" si="4"/>
        <v>8</v>
      </c>
      <c r="Z31" s="31">
        <f>IF(W31='1. Schritt ---&gt;&gt;&gt; Grundangaben'!$X$12,'1. Schritt ---&gt;&gt;&gt; Grundangaben'!$T$12,IF('2. Schritt ---&gt;&gt;&gt; Erfassung &lt;&lt;&lt;'!W31='1. Schritt ---&gt;&gt;&gt; Grundangaben'!$X$13,'1. Schritt ---&gt;&gt;&gt; Grundangaben'!$T$13,IF('2. Schritt ---&gt;&gt;&gt; Erfassung &lt;&lt;&lt;'!W31='1. Schritt ---&gt;&gt;&gt; Grundangaben'!$X$14,'1. Schritt ---&gt;&gt;&gt; Grundangaben'!$T$14,IF('2. Schritt ---&gt;&gt;&gt; Erfassung &lt;&lt;&lt;'!W31='1. Schritt ---&gt;&gt;&gt; Grundangaben'!$X$15,'1. Schritt ---&gt;&gt;&gt; Grundangaben'!$T$15,IF('2. Schritt ---&gt;&gt;&gt; Erfassung &lt;&lt;&lt;'!W31='1. Schritt ---&gt;&gt;&gt; Grundangaben'!$X$16,'1. Schritt ---&gt;&gt;&gt; Grundangaben'!$T$16,0)))))</f>
        <v>8</v>
      </c>
      <c r="AA31" s="154"/>
      <c r="AB31" s="155"/>
      <c r="AC31" s="156"/>
      <c r="AD31" s="152"/>
      <c r="AE31" s="314">
        <f t="shared" si="5"/>
      </c>
      <c r="AF31" s="316">
        <f t="shared" si="6"/>
      </c>
      <c r="AG31" s="316">
        <f t="shared" si="7"/>
        <v>0</v>
      </c>
      <c r="AH31" s="316">
        <f t="shared" si="8"/>
      </c>
      <c r="AI31" s="315">
        <f t="shared" si="9"/>
      </c>
      <c r="AJ31" s="82">
        <f t="shared" si="10"/>
      </c>
      <c r="AK31" s="130">
        <f t="shared" si="11"/>
      </c>
      <c r="AL31" s="128"/>
      <c r="AM31" s="129">
        <f t="shared" si="12"/>
        <v>-8</v>
      </c>
      <c r="AN31" s="157"/>
      <c r="AO31" s="301"/>
      <c r="AP31" s="148"/>
      <c r="AQ31" s="28">
        <f>12</f>
        <v>12</v>
      </c>
      <c r="AR31" s="29" t="str">
        <f t="shared" si="110"/>
        <v>Mo</v>
      </c>
      <c r="AS31" s="30">
        <f>IF(SUM(BF$10)&gt;AQ31,0,IF(BF$12="",'1. Schritt ---&gt;&gt;&gt; Grundangaben'!AS97,IF(SUM(BF$12)&lt;AQ31,0,'1. Schritt ---&gt;&gt;&gt; Grundangaben'!AS97)))</f>
        <v>8</v>
      </c>
      <c r="AT31" s="30">
        <f t="shared" si="13"/>
        <v>8</v>
      </c>
      <c r="AU31" s="31">
        <f>IF(AR31='1. Schritt ---&gt;&gt;&gt; Grundangaben'!$X$12,'1. Schritt ---&gt;&gt;&gt; Grundangaben'!$T$12,IF('2. Schritt ---&gt;&gt;&gt; Erfassung &lt;&lt;&lt;'!AR31='1. Schritt ---&gt;&gt;&gt; Grundangaben'!$X$13,'1. Schritt ---&gt;&gt;&gt; Grundangaben'!$T$13,IF('2. Schritt ---&gt;&gt;&gt; Erfassung &lt;&lt;&lt;'!AR31='1. Schritt ---&gt;&gt;&gt; Grundangaben'!$X$14,'1. Schritt ---&gt;&gt;&gt; Grundangaben'!$T$14,IF('2. Schritt ---&gt;&gt;&gt; Erfassung &lt;&lt;&lt;'!AR31='1. Schritt ---&gt;&gt;&gt; Grundangaben'!$X$15,'1. Schritt ---&gt;&gt;&gt; Grundangaben'!$T$15,IF('2. Schritt ---&gt;&gt;&gt; Erfassung &lt;&lt;&lt;'!AR31='1. Schritt ---&gt;&gt;&gt; Grundangaben'!$X$16,'1. Schritt ---&gt;&gt;&gt; Grundangaben'!$T$16,0)))))</f>
        <v>8</v>
      </c>
      <c r="AV31" s="154"/>
      <c r="AW31" s="155"/>
      <c r="AX31" s="156"/>
      <c r="AY31" s="152"/>
      <c r="AZ31" s="314">
        <f t="shared" si="14"/>
      </c>
      <c r="BA31" s="316">
        <f t="shared" si="15"/>
      </c>
      <c r="BB31" s="316">
        <f t="shared" si="16"/>
        <v>0</v>
      </c>
      <c r="BC31" s="316">
        <f t="shared" si="17"/>
      </c>
      <c r="BD31" s="315">
        <f t="shared" si="18"/>
      </c>
      <c r="BE31" s="82">
        <f t="shared" si="19"/>
      </c>
      <c r="BF31" s="130">
        <f t="shared" si="20"/>
      </c>
      <c r="BG31" s="128"/>
      <c r="BH31" s="129">
        <f t="shared" si="21"/>
        <v>-8</v>
      </c>
      <c r="BI31" s="157"/>
      <c r="BJ31" s="301"/>
      <c r="BK31" s="148"/>
      <c r="BL31" s="28">
        <f>12</f>
        <v>12</v>
      </c>
      <c r="BM31" s="29" t="str">
        <f t="shared" si="111"/>
        <v>Mo</v>
      </c>
      <c r="BN31" s="30">
        <f>IF(SUM(CA$10)&gt;BL31,0,IF(CA$12="",'1. Schritt ---&gt;&gt;&gt; Grundangaben'!BN97,IF(SUM(CA$12)&lt;BL31,0,'1. Schritt ---&gt;&gt;&gt; Grundangaben'!BN97)))</f>
        <v>8</v>
      </c>
      <c r="BO31" s="30">
        <f t="shared" si="22"/>
        <v>8</v>
      </c>
      <c r="BP31" s="31">
        <f>IF(BM31='1. Schritt ---&gt;&gt;&gt; Grundangaben'!$X$12,'1. Schritt ---&gt;&gt;&gt; Grundangaben'!$T$12,IF('2. Schritt ---&gt;&gt;&gt; Erfassung &lt;&lt;&lt;'!BM31='1. Schritt ---&gt;&gt;&gt; Grundangaben'!$X$13,'1. Schritt ---&gt;&gt;&gt; Grundangaben'!$T$13,IF('2. Schritt ---&gt;&gt;&gt; Erfassung &lt;&lt;&lt;'!BM31='1. Schritt ---&gt;&gt;&gt; Grundangaben'!$X$14,'1. Schritt ---&gt;&gt;&gt; Grundangaben'!$T$14,IF('2. Schritt ---&gt;&gt;&gt; Erfassung &lt;&lt;&lt;'!BM31='1. Schritt ---&gt;&gt;&gt; Grundangaben'!$X$15,'1. Schritt ---&gt;&gt;&gt; Grundangaben'!$T$15,IF('2. Schritt ---&gt;&gt;&gt; Erfassung &lt;&lt;&lt;'!BM31='1. Schritt ---&gt;&gt;&gt; Grundangaben'!$X$16,'1. Schritt ---&gt;&gt;&gt; Grundangaben'!$T$16,0)))))</f>
        <v>8</v>
      </c>
      <c r="BQ31" s="154"/>
      <c r="BR31" s="155"/>
      <c r="BS31" s="156"/>
      <c r="BT31" s="152"/>
      <c r="BU31" s="314">
        <f t="shared" si="23"/>
      </c>
      <c r="BV31" s="316">
        <f t="shared" si="24"/>
      </c>
      <c r="BW31" s="316">
        <f t="shared" si="25"/>
        <v>0</v>
      </c>
      <c r="BX31" s="316">
        <f t="shared" si="26"/>
      </c>
      <c r="BY31" s="315">
        <f t="shared" si="27"/>
      </c>
      <c r="BZ31" s="82">
        <f t="shared" si="28"/>
      </c>
      <c r="CA31" s="130">
        <f t="shared" si="29"/>
      </c>
      <c r="CB31" s="128"/>
      <c r="CC31" s="129">
        <f t="shared" si="30"/>
        <v>-8</v>
      </c>
      <c r="CD31" s="157"/>
      <c r="CE31" s="301"/>
      <c r="CF31" s="148"/>
      <c r="CG31" s="28">
        <f>12</f>
        <v>12</v>
      </c>
      <c r="CH31" s="29" t="str">
        <f t="shared" si="112"/>
        <v>Mo</v>
      </c>
      <c r="CI31" s="30">
        <f>IF(SUM(CV$10)&gt;CG31,0,IF(CV$12="",'1. Schritt ---&gt;&gt;&gt; Grundangaben'!CI97,IF(SUM(CV$12)&lt;CG31,0,'1. Schritt ---&gt;&gt;&gt; Grundangaben'!CI97)))</f>
        <v>8</v>
      </c>
      <c r="CJ31" s="30">
        <f t="shared" si="31"/>
        <v>8</v>
      </c>
      <c r="CK31" s="31">
        <f>IF(CH31='1. Schritt ---&gt;&gt;&gt; Grundangaben'!$X$12,'1. Schritt ---&gt;&gt;&gt; Grundangaben'!$T$12,IF('2. Schritt ---&gt;&gt;&gt; Erfassung &lt;&lt;&lt;'!CH31='1. Schritt ---&gt;&gt;&gt; Grundangaben'!$X$13,'1. Schritt ---&gt;&gt;&gt; Grundangaben'!$T$13,IF('2. Schritt ---&gt;&gt;&gt; Erfassung &lt;&lt;&lt;'!CH31='1. Schritt ---&gt;&gt;&gt; Grundangaben'!$X$14,'1. Schritt ---&gt;&gt;&gt; Grundangaben'!$T$14,IF('2. Schritt ---&gt;&gt;&gt; Erfassung &lt;&lt;&lt;'!CH31='1. Schritt ---&gt;&gt;&gt; Grundangaben'!$X$15,'1. Schritt ---&gt;&gt;&gt; Grundangaben'!$T$15,IF('2. Schritt ---&gt;&gt;&gt; Erfassung &lt;&lt;&lt;'!CH31='1. Schritt ---&gt;&gt;&gt; Grundangaben'!$X$16,'1. Schritt ---&gt;&gt;&gt; Grundangaben'!$T$16,0)))))</f>
        <v>8</v>
      </c>
      <c r="CL31" s="154"/>
      <c r="CM31" s="155"/>
      <c r="CN31" s="156"/>
      <c r="CO31" s="152"/>
      <c r="CP31" s="314">
        <f t="shared" si="32"/>
      </c>
      <c r="CQ31" s="316">
        <f t="shared" si="33"/>
      </c>
      <c r="CR31" s="316">
        <f t="shared" si="34"/>
        <v>0</v>
      </c>
      <c r="CS31" s="316">
        <f t="shared" si="35"/>
      </c>
      <c r="CT31" s="315">
        <f t="shared" si="36"/>
      </c>
      <c r="CU31" s="82">
        <f t="shared" si="37"/>
      </c>
      <c r="CV31" s="130">
        <f t="shared" si="38"/>
      </c>
      <c r="CW31" s="128"/>
      <c r="CX31" s="129">
        <f t="shared" si="39"/>
        <v>-8</v>
      </c>
      <c r="CY31" s="157"/>
      <c r="CZ31" s="301"/>
      <c r="DA31" s="148"/>
      <c r="DB31" s="28">
        <f>12</f>
        <v>12</v>
      </c>
      <c r="DC31" s="29" t="str">
        <f t="shared" si="113"/>
        <v>Mo</v>
      </c>
      <c r="DD31" s="30">
        <f>IF(SUM(DQ$10)&gt;DB31,0,IF(DQ$12="",'1. Schritt ---&gt;&gt;&gt; Grundangaben'!DD97,IF(SUM(DQ$12)&lt;DB31,0,'1. Schritt ---&gt;&gt;&gt; Grundangaben'!DD97)))</f>
        <v>8</v>
      </c>
      <c r="DE31" s="30">
        <f t="shared" si="40"/>
        <v>8</v>
      </c>
      <c r="DF31" s="31">
        <f>IF(DC31='1. Schritt ---&gt;&gt;&gt; Grundangaben'!$X$12,'1. Schritt ---&gt;&gt;&gt; Grundangaben'!$T$12,IF('2. Schritt ---&gt;&gt;&gt; Erfassung &lt;&lt;&lt;'!DC31='1. Schritt ---&gt;&gt;&gt; Grundangaben'!$X$13,'1. Schritt ---&gt;&gt;&gt; Grundangaben'!$T$13,IF('2. Schritt ---&gt;&gt;&gt; Erfassung &lt;&lt;&lt;'!DC31='1. Schritt ---&gt;&gt;&gt; Grundangaben'!$X$14,'1. Schritt ---&gt;&gt;&gt; Grundangaben'!$T$14,IF('2. Schritt ---&gt;&gt;&gt; Erfassung &lt;&lt;&lt;'!DC31='1. Schritt ---&gt;&gt;&gt; Grundangaben'!$X$15,'1. Schritt ---&gt;&gt;&gt; Grundangaben'!$T$15,IF('2. Schritt ---&gt;&gt;&gt; Erfassung &lt;&lt;&lt;'!DC31='1. Schritt ---&gt;&gt;&gt; Grundangaben'!$X$16,'1. Schritt ---&gt;&gt;&gt; Grundangaben'!$T$16,0)))))</f>
        <v>8</v>
      </c>
      <c r="DG31" s="154"/>
      <c r="DH31" s="155"/>
      <c r="DI31" s="156"/>
      <c r="DJ31" s="152"/>
      <c r="DK31" s="314">
        <f t="shared" si="41"/>
      </c>
      <c r="DL31" s="316">
        <f t="shared" si="42"/>
      </c>
      <c r="DM31" s="316">
        <f t="shared" si="43"/>
        <v>0</v>
      </c>
      <c r="DN31" s="316">
        <f t="shared" si="44"/>
      </c>
      <c r="DO31" s="315">
        <f t="shared" si="45"/>
      </c>
      <c r="DP31" s="82">
        <f t="shared" si="46"/>
      </c>
      <c r="DQ31" s="130">
        <f t="shared" si="47"/>
      </c>
      <c r="DR31" s="128"/>
      <c r="DS31" s="129">
        <f t="shared" si="48"/>
        <v>-8</v>
      </c>
      <c r="DT31" s="157"/>
      <c r="DU31" s="301"/>
      <c r="DV31" s="148"/>
      <c r="DW31" s="28">
        <f>12</f>
        <v>12</v>
      </c>
      <c r="DX31" s="29" t="str">
        <f t="shared" si="114"/>
        <v>Mo</v>
      </c>
      <c r="DY31" s="30">
        <f>IF(SUM(EL$10)&gt;DW31,0,IF(EL$12="",'1. Schritt ---&gt;&gt;&gt; Grundangaben'!DY97,IF(SUM(EL$12)&lt;DW31,0,'1. Schritt ---&gt;&gt;&gt; Grundangaben'!DY97)))</f>
        <v>8</v>
      </c>
      <c r="DZ31" s="30">
        <f t="shared" si="49"/>
        <v>8</v>
      </c>
      <c r="EA31" s="31">
        <f>IF(DX31='1. Schritt ---&gt;&gt;&gt; Grundangaben'!$X$12,'1. Schritt ---&gt;&gt;&gt; Grundangaben'!$T$12,IF('2. Schritt ---&gt;&gt;&gt; Erfassung &lt;&lt;&lt;'!DX31='1. Schritt ---&gt;&gt;&gt; Grundangaben'!$X$13,'1. Schritt ---&gt;&gt;&gt; Grundangaben'!$T$13,IF('2. Schritt ---&gt;&gt;&gt; Erfassung &lt;&lt;&lt;'!DX31='1. Schritt ---&gt;&gt;&gt; Grundangaben'!$X$14,'1. Schritt ---&gt;&gt;&gt; Grundangaben'!$T$14,IF('2. Schritt ---&gt;&gt;&gt; Erfassung &lt;&lt;&lt;'!DX31='1. Schritt ---&gt;&gt;&gt; Grundangaben'!$X$15,'1. Schritt ---&gt;&gt;&gt; Grundangaben'!$T$15,IF('2. Schritt ---&gt;&gt;&gt; Erfassung &lt;&lt;&lt;'!DX31='1. Schritt ---&gt;&gt;&gt; Grundangaben'!$X$16,'1. Schritt ---&gt;&gt;&gt; Grundangaben'!$T$16,0)))))</f>
        <v>8</v>
      </c>
      <c r="EB31" s="154"/>
      <c r="EC31" s="155"/>
      <c r="ED31" s="156"/>
      <c r="EE31" s="152"/>
      <c r="EF31" s="314">
        <f t="shared" si="50"/>
      </c>
      <c r="EG31" s="316">
        <f t="shared" si="51"/>
      </c>
      <c r="EH31" s="316">
        <f t="shared" si="52"/>
        <v>0</v>
      </c>
      <c r="EI31" s="316">
        <f t="shared" si="53"/>
      </c>
      <c r="EJ31" s="315">
        <f t="shared" si="54"/>
      </c>
      <c r="EK31" s="82">
        <f t="shared" si="55"/>
      </c>
      <c r="EL31" s="130">
        <f t="shared" si="56"/>
      </c>
      <c r="EM31" s="128"/>
      <c r="EN31" s="129">
        <f t="shared" si="57"/>
        <v>-8</v>
      </c>
      <c r="EO31" s="157"/>
      <c r="EP31" s="301"/>
      <c r="EQ31" s="148"/>
      <c r="ER31" s="28">
        <f>12</f>
        <v>12</v>
      </c>
      <c r="ES31" s="29" t="str">
        <f t="shared" si="115"/>
        <v>Mo</v>
      </c>
      <c r="ET31" s="30">
        <f>IF(SUM(FG$10)&gt;ER31,0,IF(FG$12="",'1. Schritt ---&gt;&gt;&gt; Grundangaben'!ET97,IF(SUM(FG$12)&lt;ER31,0,'1. Schritt ---&gt;&gt;&gt; Grundangaben'!ET97)))</f>
        <v>8</v>
      </c>
      <c r="EU31" s="30">
        <f t="shared" si="58"/>
        <v>8</v>
      </c>
      <c r="EV31" s="31">
        <f>IF(ES31='1. Schritt ---&gt;&gt;&gt; Grundangaben'!$X$12,'1. Schritt ---&gt;&gt;&gt; Grundangaben'!$T$12,IF('2. Schritt ---&gt;&gt;&gt; Erfassung &lt;&lt;&lt;'!ES31='1. Schritt ---&gt;&gt;&gt; Grundangaben'!$X$13,'1. Schritt ---&gt;&gt;&gt; Grundangaben'!$T$13,IF('2. Schritt ---&gt;&gt;&gt; Erfassung &lt;&lt;&lt;'!ES31='1. Schritt ---&gt;&gt;&gt; Grundangaben'!$X$14,'1. Schritt ---&gt;&gt;&gt; Grundangaben'!$T$14,IF('2. Schritt ---&gt;&gt;&gt; Erfassung &lt;&lt;&lt;'!ES31='1. Schritt ---&gt;&gt;&gt; Grundangaben'!$X$15,'1. Schritt ---&gt;&gt;&gt; Grundangaben'!$T$15,IF('2. Schritt ---&gt;&gt;&gt; Erfassung &lt;&lt;&lt;'!ES31='1. Schritt ---&gt;&gt;&gt; Grundangaben'!$X$16,'1. Schritt ---&gt;&gt;&gt; Grundangaben'!$T$16,0)))))</f>
        <v>8</v>
      </c>
      <c r="EW31" s="154"/>
      <c r="EX31" s="155"/>
      <c r="EY31" s="156"/>
      <c r="EZ31" s="152"/>
      <c r="FA31" s="314">
        <f t="shared" si="59"/>
      </c>
      <c r="FB31" s="316">
        <f t="shared" si="60"/>
      </c>
      <c r="FC31" s="316">
        <f t="shared" si="61"/>
        <v>0</v>
      </c>
      <c r="FD31" s="316">
        <f t="shared" si="62"/>
      </c>
      <c r="FE31" s="315">
        <f t="shared" si="63"/>
      </c>
      <c r="FF31" s="82">
        <f t="shared" si="64"/>
      </c>
      <c r="FG31" s="130">
        <f t="shared" si="65"/>
      </c>
      <c r="FH31" s="128"/>
      <c r="FI31" s="129">
        <f t="shared" si="66"/>
        <v>-8</v>
      </c>
      <c r="FJ31" s="157"/>
      <c r="FK31" s="301"/>
      <c r="FL31" s="148"/>
      <c r="FM31" s="28">
        <f>12</f>
        <v>12</v>
      </c>
      <c r="FN31" s="29" t="str">
        <f t="shared" si="116"/>
        <v>Mo</v>
      </c>
      <c r="FO31" s="30">
        <f>IF(SUM(GB$10)&gt;FM31,0,IF(GB$12="",'1. Schritt ---&gt;&gt;&gt; Grundangaben'!FO97,IF(SUM(GB$12)&lt;FM31,0,'1. Schritt ---&gt;&gt;&gt; Grundangaben'!FO97)))</f>
        <v>8</v>
      </c>
      <c r="FP31" s="30">
        <f t="shared" si="67"/>
        <v>8</v>
      </c>
      <c r="FQ31" s="31">
        <f>IF(FN31='1. Schritt ---&gt;&gt;&gt; Grundangaben'!$X$12,'1. Schritt ---&gt;&gt;&gt; Grundangaben'!$T$12,IF('2. Schritt ---&gt;&gt;&gt; Erfassung &lt;&lt;&lt;'!FN31='1. Schritt ---&gt;&gt;&gt; Grundangaben'!$X$13,'1. Schritt ---&gt;&gt;&gt; Grundangaben'!$T$13,IF('2. Schritt ---&gt;&gt;&gt; Erfassung &lt;&lt;&lt;'!FN31='1. Schritt ---&gt;&gt;&gt; Grundangaben'!$X$14,'1. Schritt ---&gt;&gt;&gt; Grundangaben'!$T$14,IF('2. Schritt ---&gt;&gt;&gt; Erfassung &lt;&lt;&lt;'!FN31='1. Schritt ---&gt;&gt;&gt; Grundangaben'!$X$15,'1. Schritt ---&gt;&gt;&gt; Grundangaben'!$T$15,IF('2. Schritt ---&gt;&gt;&gt; Erfassung &lt;&lt;&lt;'!FN31='1. Schritt ---&gt;&gt;&gt; Grundangaben'!$X$16,'1. Schritt ---&gt;&gt;&gt; Grundangaben'!$T$16,0)))))</f>
        <v>8</v>
      </c>
      <c r="FR31" s="154"/>
      <c r="FS31" s="155"/>
      <c r="FT31" s="156"/>
      <c r="FU31" s="152"/>
      <c r="FV31" s="314">
        <f t="shared" si="68"/>
      </c>
      <c r="FW31" s="316">
        <f t="shared" si="69"/>
      </c>
      <c r="FX31" s="316">
        <f t="shared" si="70"/>
        <v>0</v>
      </c>
      <c r="FY31" s="316">
        <f t="shared" si="71"/>
      </c>
      <c r="FZ31" s="315">
        <f t="shared" si="72"/>
      </c>
      <c r="GA31" s="82">
        <f t="shared" si="73"/>
      </c>
      <c r="GB31" s="130">
        <f t="shared" si="74"/>
      </c>
      <c r="GC31" s="128"/>
      <c r="GD31" s="129">
        <f t="shared" si="75"/>
        <v>-8</v>
      </c>
      <c r="GE31" s="157"/>
      <c r="GF31" s="301"/>
      <c r="GG31" s="148"/>
      <c r="GH31" s="28">
        <f>12</f>
        <v>12</v>
      </c>
      <c r="GI31" s="29" t="str">
        <f t="shared" si="117"/>
        <v>Mo</v>
      </c>
      <c r="GJ31" s="30">
        <f>IF(SUM(GW$10)&gt;GH31,0,IF(GW$12="",'1. Schritt ---&gt;&gt;&gt; Grundangaben'!GJ97,IF(SUM(GW$12)&lt;GH31,0,'1. Schritt ---&gt;&gt;&gt; Grundangaben'!GJ97)))</f>
        <v>8</v>
      </c>
      <c r="GK31" s="30">
        <f t="shared" si="76"/>
        <v>8</v>
      </c>
      <c r="GL31" s="31">
        <f>IF(GI31='1. Schritt ---&gt;&gt;&gt; Grundangaben'!$X$12,'1. Schritt ---&gt;&gt;&gt; Grundangaben'!$T$12,IF('2. Schritt ---&gt;&gt;&gt; Erfassung &lt;&lt;&lt;'!GI31='1. Schritt ---&gt;&gt;&gt; Grundangaben'!$X$13,'1. Schritt ---&gt;&gt;&gt; Grundangaben'!$T$13,IF('2. Schritt ---&gt;&gt;&gt; Erfassung &lt;&lt;&lt;'!GI31='1. Schritt ---&gt;&gt;&gt; Grundangaben'!$X$14,'1. Schritt ---&gt;&gt;&gt; Grundangaben'!$T$14,IF('2. Schritt ---&gt;&gt;&gt; Erfassung &lt;&lt;&lt;'!GI31='1. Schritt ---&gt;&gt;&gt; Grundangaben'!$X$15,'1. Schritt ---&gt;&gt;&gt; Grundangaben'!$T$15,IF('2. Schritt ---&gt;&gt;&gt; Erfassung &lt;&lt;&lt;'!GI31='1. Schritt ---&gt;&gt;&gt; Grundangaben'!$X$16,'1. Schritt ---&gt;&gt;&gt; Grundangaben'!$T$16,0)))))</f>
        <v>8</v>
      </c>
      <c r="GM31" s="154"/>
      <c r="GN31" s="155"/>
      <c r="GO31" s="156"/>
      <c r="GP31" s="152"/>
      <c r="GQ31" s="314">
        <f t="shared" si="77"/>
      </c>
      <c r="GR31" s="316">
        <f t="shared" si="78"/>
      </c>
      <c r="GS31" s="316">
        <f t="shared" si="79"/>
        <v>0</v>
      </c>
      <c r="GT31" s="316">
        <f t="shared" si="80"/>
      </c>
      <c r="GU31" s="315">
        <f t="shared" si="81"/>
      </c>
      <c r="GV31" s="82">
        <f t="shared" si="82"/>
      </c>
      <c r="GW31" s="130">
        <f t="shared" si="83"/>
      </c>
      <c r="GX31" s="128"/>
      <c r="GY31" s="129">
        <f t="shared" si="84"/>
        <v>-8</v>
      </c>
      <c r="GZ31" s="157"/>
      <c r="HA31" s="301"/>
      <c r="HB31" s="148"/>
      <c r="HC31" s="28">
        <f>12</f>
        <v>12</v>
      </c>
      <c r="HD31" s="29" t="str">
        <f t="shared" si="118"/>
        <v>Mo</v>
      </c>
      <c r="HE31" s="30">
        <f>IF(SUM(HR$10)&gt;HC31,0,IF(HR$12="",'1. Schritt ---&gt;&gt;&gt; Grundangaben'!HE97,IF(SUM(HR$12)&lt;HC31,0,'1. Schritt ---&gt;&gt;&gt; Grundangaben'!HE97)))</f>
        <v>8</v>
      </c>
      <c r="HF31" s="30">
        <f t="shared" si="85"/>
        <v>8</v>
      </c>
      <c r="HG31" s="31">
        <f>IF(HD31='1. Schritt ---&gt;&gt;&gt; Grundangaben'!$X$12,'1. Schritt ---&gt;&gt;&gt; Grundangaben'!$T$12,IF('2. Schritt ---&gt;&gt;&gt; Erfassung &lt;&lt;&lt;'!HD31='1. Schritt ---&gt;&gt;&gt; Grundangaben'!$X$13,'1. Schritt ---&gt;&gt;&gt; Grundangaben'!$T$13,IF('2. Schritt ---&gt;&gt;&gt; Erfassung &lt;&lt;&lt;'!HD31='1. Schritt ---&gt;&gt;&gt; Grundangaben'!$X$14,'1. Schritt ---&gt;&gt;&gt; Grundangaben'!$T$14,IF('2. Schritt ---&gt;&gt;&gt; Erfassung &lt;&lt;&lt;'!HD31='1. Schritt ---&gt;&gt;&gt; Grundangaben'!$X$15,'1. Schritt ---&gt;&gt;&gt; Grundangaben'!$T$15,IF('2. Schritt ---&gt;&gt;&gt; Erfassung &lt;&lt;&lt;'!HD31='1. Schritt ---&gt;&gt;&gt; Grundangaben'!$X$16,'1. Schritt ---&gt;&gt;&gt; Grundangaben'!$T$16,0)))))</f>
        <v>8</v>
      </c>
      <c r="HH31" s="154"/>
      <c r="HI31" s="155"/>
      <c r="HJ31" s="156"/>
      <c r="HK31" s="152"/>
      <c r="HL31" s="314">
        <f t="shared" si="86"/>
      </c>
      <c r="HM31" s="316">
        <f t="shared" si="87"/>
      </c>
      <c r="HN31" s="316">
        <f t="shared" si="88"/>
        <v>0</v>
      </c>
      <c r="HO31" s="316">
        <f t="shared" si="89"/>
      </c>
      <c r="HP31" s="315">
        <f t="shared" si="90"/>
      </c>
      <c r="HQ31" s="82">
        <f t="shared" si="91"/>
      </c>
      <c r="HR31" s="130">
        <f t="shared" si="92"/>
      </c>
      <c r="HS31" s="128"/>
      <c r="HT31" s="129">
        <f t="shared" si="93"/>
        <v>-8</v>
      </c>
      <c r="HU31" s="157"/>
      <c r="HV31" s="301"/>
      <c r="HW31" s="148"/>
      <c r="HX31" s="266">
        <f>12</f>
        <v>12</v>
      </c>
      <c r="HY31" s="267" t="str">
        <f t="shared" si="119"/>
        <v>Mo</v>
      </c>
      <c r="HZ31" s="268">
        <f>IF(SUM(IM$10)&gt;HX31,0,IF(IM$12="",'1. Schritt ---&gt;&gt;&gt; Grundangaben'!HZ97,IF(SUM(IM$12)&lt;HX31,0,'1. Schritt ---&gt;&gt;&gt; Grundangaben'!HZ97)))</f>
        <v>8</v>
      </c>
      <c r="IA31" s="268">
        <f t="shared" si="94"/>
        <v>8</v>
      </c>
      <c r="IB31" s="31">
        <f>IF(HY31='1. Schritt ---&gt;&gt;&gt; Grundangaben'!$X$12,'1. Schritt ---&gt;&gt;&gt; Grundangaben'!$T$12,IF('2. Schritt ---&gt;&gt;&gt; Erfassung &lt;&lt;&lt;'!HY31='1. Schritt ---&gt;&gt;&gt; Grundangaben'!$X$13,'1. Schritt ---&gt;&gt;&gt; Grundangaben'!$T$13,IF('2. Schritt ---&gt;&gt;&gt; Erfassung &lt;&lt;&lt;'!HY31='1. Schritt ---&gt;&gt;&gt; Grundangaben'!$X$14,'1. Schritt ---&gt;&gt;&gt; Grundangaben'!$T$14,IF('2. Schritt ---&gt;&gt;&gt; Erfassung &lt;&lt;&lt;'!HY31='1. Schritt ---&gt;&gt;&gt; Grundangaben'!$X$15,'1. Schritt ---&gt;&gt;&gt; Grundangaben'!$T$15,IF('2. Schritt ---&gt;&gt;&gt; Erfassung &lt;&lt;&lt;'!HY31='1. Schritt ---&gt;&gt;&gt; Grundangaben'!$X$16,'1. Schritt ---&gt;&gt;&gt; Grundangaben'!$T$16,0)))))</f>
        <v>8</v>
      </c>
      <c r="IC31" s="260"/>
      <c r="ID31" s="261"/>
      <c r="IE31" s="262"/>
      <c r="IF31" s="263"/>
      <c r="IG31" s="314">
        <f t="shared" si="95"/>
      </c>
      <c r="IH31" s="316">
        <f t="shared" si="96"/>
      </c>
      <c r="II31" s="316">
        <f t="shared" si="97"/>
        <v>0</v>
      </c>
      <c r="IJ31" s="316">
        <f t="shared" si="98"/>
      </c>
      <c r="IK31" s="315">
        <f t="shared" si="99"/>
      </c>
      <c r="IL31" s="82">
        <f t="shared" si="100"/>
      </c>
      <c r="IM31" s="130">
        <f t="shared" si="101"/>
      </c>
      <c r="IN31" s="128"/>
      <c r="IO31" s="129">
        <f t="shared" si="102"/>
        <v>-8</v>
      </c>
      <c r="IP31" s="157"/>
      <c r="IQ31" s="301"/>
      <c r="IR31" s="148"/>
    </row>
    <row r="32" spans="1:252" s="32" customFormat="1" ht="22.5" customHeight="1">
      <c r="A32" s="28">
        <f>13</f>
        <v>13</v>
      </c>
      <c r="B32" s="29" t="str">
        <f t="shared" si="108"/>
        <v>Di</v>
      </c>
      <c r="C32" s="30">
        <f>IF(SUM(P$10)&gt;A32,0,IF(P$12="",'1. Schritt ---&gt;&gt;&gt; Grundangaben'!C98,IF(SUM(P$12)&lt;A32,0,'1. Schritt ---&gt;&gt;&gt; Grundangaben'!C98)))</f>
        <v>8</v>
      </c>
      <c r="D32" s="30">
        <f t="shared" si="103"/>
        <v>8</v>
      </c>
      <c r="E32" s="31">
        <f>IF(B32='1. Schritt ---&gt;&gt;&gt; Grundangaben'!$X$12,'1. Schritt ---&gt;&gt;&gt; Grundangaben'!$T$12,IF('2. Schritt ---&gt;&gt;&gt; Erfassung &lt;&lt;&lt;'!B32='1. Schritt ---&gt;&gt;&gt; Grundangaben'!$X$13,'1. Schritt ---&gt;&gt;&gt; Grundangaben'!$T$13,IF('2. Schritt ---&gt;&gt;&gt; Erfassung &lt;&lt;&lt;'!B32='1. Schritt ---&gt;&gt;&gt; Grundangaben'!$X$14,'1. Schritt ---&gt;&gt;&gt; Grundangaben'!$T$14,IF('2. Schritt ---&gt;&gt;&gt; Erfassung &lt;&lt;&lt;'!B32='1. Schritt ---&gt;&gt;&gt; Grundangaben'!$X$15,'1. Schritt ---&gt;&gt;&gt; Grundangaben'!$T$15,IF('2. Schritt ---&gt;&gt;&gt; Erfassung &lt;&lt;&lt;'!B32='1. Schritt ---&gt;&gt;&gt; Grundangaben'!$X$16,'1. Schritt ---&gt;&gt;&gt; Grundangaben'!$T$16,0)))))</f>
        <v>8</v>
      </c>
      <c r="F32" s="260"/>
      <c r="G32" s="261"/>
      <c r="H32" s="262"/>
      <c r="I32" s="311"/>
      <c r="J32" s="314">
        <f t="shared" si="120"/>
      </c>
      <c r="K32" s="316">
        <f t="shared" si="121"/>
      </c>
      <c r="L32" s="316">
        <f t="shared" si="104"/>
        <v>0</v>
      </c>
      <c r="M32" s="316">
        <f t="shared" si="122"/>
      </c>
      <c r="N32" s="315">
        <f t="shared" si="123"/>
      </c>
      <c r="O32" s="82">
        <f t="shared" si="105"/>
      </c>
      <c r="P32" s="130">
        <f t="shared" si="106"/>
      </c>
      <c r="Q32" s="128"/>
      <c r="R32" s="129">
        <f t="shared" si="107"/>
        <v>-8</v>
      </c>
      <c r="S32" s="157"/>
      <c r="T32" s="301"/>
      <c r="U32" s="148"/>
      <c r="V32" s="28">
        <f>13</f>
        <v>13</v>
      </c>
      <c r="W32" s="29" t="str">
        <f t="shared" si="109"/>
        <v>Di</v>
      </c>
      <c r="X32" s="30">
        <f>IF(SUM(AK$10)&gt;V32,0,IF(AK$12="",'1. Schritt ---&gt;&gt;&gt; Grundangaben'!X98,IF(SUM(AK$12)&lt;V32,0,'1. Schritt ---&gt;&gt;&gt; Grundangaben'!X98)))</f>
        <v>8</v>
      </c>
      <c r="Y32" s="30">
        <f t="shared" si="4"/>
        <v>8</v>
      </c>
      <c r="Z32" s="31">
        <f>IF(W32='1. Schritt ---&gt;&gt;&gt; Grundangaben'!$X$12,'1. Schritt ---&gt;&gt;&gt; Grundangaben'!$T$12,IF('2. Schritt ---&gt;&gt;&gt; Erfassung &lt;&lt;&lt;'!W32='1. Schritt ---&gt;&gt;&gt; Grundangaben'!$X$13,'1. Schritt ---&gt;&gt;&gt; Grundangaben'!$T$13,IF('2. Schritt ---&gt;&gt;&gt; Erfassung &lt;&lt;&lt;'!W32='1. Schritt ---&gt;&gt;&gt; Grundangaben'!$X$14,'1. Schritt ---&gt;&gt;&gt; Grundangaben'!$T$14,IF('2. Schritt ---&gt;&gt;&gt; Erfassung &lt;&lt;&lt;'!W32='1. Schritt ---&gt;&gt;&gt; Grundangaben'!$X$15,'1. Schritt ---&gt;&gt;&gt; Grundangaben'!$T$15,IF('2. Schritt ---&gt;&gt;&gt; Erfassung &lt;&lt;&lt;'!W32='1. Schritt ---&gt;&gt;&gt; Grundangaben'!$X$16,'1. Schritt ---&gt;&gt;&gt; Grundangaben'!$T$16,0)))))</f>
        <v>8</v>
      </c>
      <c r="AA32" s="154"/>
      <c r="AB32" s="155"/>
      <c r="AC32" s="156"/>
      <c r="AD32" s="152"/>
      <c r="AE32" s="314">
        <f t="shared" si="5"/>
      </c>
      <c r="AF32" s="316">
        <f t="shared" si="6"/>
      </c>
      <c r="AG32" s="316">
        <f t="shared" si="7"/>
        <v>0</v>
      </c>
      <c r="AH32" s="316">
        <f t="shared" si="8"/>
      </c>
      <c r="AI32" s="315">
        <f t="shared" si="9"/>
      </c>
      <c r="AJ32" s="82">
        <f t="shared" si="10"/>
      </c>
      <c r="AK32" s="130">
        <f t="shared" si="11"/>
      </c>
      <c r="AL32" s="128"/>
      <c r="AM32" s="129">
        <f t="shared" si="12"/>
        <v>-8</v>
      </c>
      <c r="AN32" s="157"/>
      <c r="AO32" s="301"/>
      <c r="AP32" s="148"/>
      <c r="AQ32" s="28">
        <f>13</f>
        <v>13</v>
      </c>
      <c r="AR32" s="29" t="str">
        <f t="shared" si="110"/>
        <v>Di</v>
      </c>
      <c r="AS32" s="30">
        <f>IF(SUM(BF$10)&gt;AQ32,0,IF(BF$12="",'1. Schritt ---&gt;&gt;&gt; Grundangaben'!AS98,IF(SUM(BF$12)&lt;AQ32,0,'1. Schritt ---&gt;&gt;&gt; Grundangaben'!AS98)))</f>
        <v>8</v>
      </c>
      <c r="AT32" s="30">
        <f t="shared" si="13"/>
        <v>8</v>
      </c>
      <c r="AU32" s="31">
        <f>IF(AR32='1. Schritt ---&gt;&gt;&gt; Grundangaben'!$X$12,'1. Schritt ---&gt;&gt;&gt; Grundangaben'!$T$12,IF('2. Schritt ---&gt;&gt;&gt; Erfassung &lt;&lt;&lt;'!AR32='1. Schritt ---&gt;&gt;&gt; Grundangaben'!$X$13,'1. Schritt ---&gt;&gt;&gt; Grundangaben'!$T$13,IF('2. Schritt ---&gt;&gt;&gt; Erfassung &lt;&lt;&lt;'!AR32='1. Schritt ---&gt;&gt;&gt; Grundangaben'!$X$14,'1. Schritt ---&gt;&gt;&gt; Grundangaben'!$T$14,IF('2. Schritt ---&gt;&gt;&gt; Erfassung &lt;&lt;&lt;'!AR32='1. Schritt ---&gt;&gt;&gt; Grundangaben'!$X$15,'1. Schritt ---&gt;&gt;&gt; Grundangaben'!$T$15,IF('2. Schritt ---&gt;&gt;&gt; Erfassung &lt;&lt;&lt;'!AR32='1. Schritt ---&gt;&gt;&gt; Grundangaben'!$X$16,'1. Schritt ---&gt;&gt;&gt; Grundangaben'!$T$16,0)))))</f>
        <v>8</v>
      </c>
      <c r="AV32" s="154"/>
      <c r="AW32" s="155"/>
      <c r="AX32" s="156"/>
      <c r="AY32" s="152"/>
      <c r="AZ32" s="314">
        <f t="shared" si="14"/>
      </c>
      <c r="BA32" s="316">
        <f t="shared" si="15"/>
      </c>
      <c r="BB32" s="316">
        <f t="shared" si="16"/>
        <v>0</v>
      </c>
      <c r="BC32" s="316">
        <f t="shared" si="17"/>
      </c>
      <c r="BD32" s="315">
        <f t="shared" si="18"/>
      </c>
      <c r="BE32" s="82">
        <f t="shared" si="19"/>
      </c>
      <c r="BF32" s="130">
        <f t="shared" si="20"/>
      </c>
      <c r="BG32" s="128"/>
      <c r="BH32" s="129">
        <f t="shared" si="21"/>
        <v>-8</v>
      </c>
      <c r="BI32" s="157"/>
      <c r="BJ32" s="301"/>
      <c r="BK32" s="148"/>
      <c r="BL32" s="28">
        <f>13</f>
        <v>13</v>
      </c>
      <c r="BM32" s="29" t="str">
        <f t="shared" si="111"/>
        <v>Di</v>
      </c>
      <c r="BN32" s="30">
        <f>IF(SUM(CA$10)&gt;BL32,0,IF(CA$12="",'1. Schritt ---&gt;&gt;&gt; Grundangaben'!BN98,IF(SUM(CA$12)&lt;BL32,0,'1. Schritt ---&gt;&gt;&gt; Grundangaben'!BN98)))</f>
        <v>8</v>
      </c>
      <c r="BO32" s="30">
        <f t="shared" si="22"/>
        <v>8</v>
      </c>
      <c r="BP32" s="31">
        <f>IF(BM32='1. Schritt ---&gt;&gt;&gt; Grundangaben'!$X$12,'1. Schritt ---&gt;&gt;&gt; Grundangaben'!$T$12,IF('2. Schritt ---&gt;&gt;&gt; Erfassung &lt;&lt;&lt;'!BM32='1. Schritt ---&gt;&gt;&gt; Grundangaben'!$X$13,'1. Schritt ---&gt;&gt;&gt; Grundangaben'!$T$13,IF('2. Schritt ---&gt;&gt;&gt; Erfassung &lt;&lt;&lt;'!BM32='1. Schritt ---&gt;&gt;&gt; Grundangaben'!$X$14,'1. Schritt ---&gt;&gt;&gt; Grundangaben'!$T$14,IF('2. Schritt ---&gt;&gt;&gt; Erfassung &lt;&lt;&lt;'!BM32='1. Schritt ---&gt;&gt;&gt; Grundangaben'!$X$15,'1. Schritt ---&gt;&gt;&gt; Grundangaben'!$T$15,IF('2. Schritt ---&gt;&gt;&gt; Erfassung &lt;&lt;&lt;'!BM32='1. Schritt ---&gt;&gt;&gt; Grundangaben'!$X$16,'1. Schritt ---&gt;&gt;&gt; Grundangaben'!$T$16,0)))))</f>
        <v>8</v>
      </c>
      <c r="BQ32" s="154"/>
      <c r="BR32" s="155"/>
      <c r="BS32" s="156"/>
      <c r="BT32" s="152"/>
      <c r="BU32" s="314">
        <f t="shared" si="23"/>
      </c>
      <c r="BV32" s="316">
        <f t="shared" si="24"/>
      </c>
      <c r="BW32" s="316">
        <f t="shared" si="25"/>
        <v>0</v>
      </c>
      <c r="BX32" s="316">
        <f t="shared" si="26"/>
      </c>
      <c r="BY32" s="315">
        <f t="shared" si="27"/>
      </c>
      <c r="BZ32" s="82">
        <f t="shared" si="28"/>
      </c>
      <c r="CA32" s="130">
        <f t="shared" si="29"/>
      </c>
      <c r="CB32" s="128"/>
      <c r="CC32" s="129">
        <f t="shared" si="30"/>
        <v>-8</v>
      </c>
      <c r="CD32" s="157"/>
      <c r="CE32" s="301"/>
      <c r="CF32" s="148"/>
      <c r="CG32" s="28">
        <f>13</f>
        <v>13</v>
      </c>
      <c r="CH32" s="29" t="str">
        <f t="shared" si="112"/>
        <v>Di</v>
      </c>
      <c r="CI32" s="30">
        <f>IF(SUM(CV$10)&gt;CG32,0,IF(CV$12="",'1. Schritt ---&gt;&gt;&gt; Grundangaben'!CI98,IF(SUM(CV$12)&lt;CG32,0,'1. Schritt ---&gt;&gt;&gt; Grundangaben'!CI98)))</f>
        <v>8</v>
      </c>
      <c r="CJ32" s="30">
        <f t="shared" si="31"/>
        <v>8</v>
      </c>
      <c r="CK32" s="31">
        <f>IF(CH32='1. Schritt ---&gt;&gt;&gt; Grundangaben'!$X$12,'1. Schritt ---&gt;&gt;&gt; Grundangaben'!$T$12,IF('2. Schritt ---&gt;&gt;&gt; Erfassung &lt;&lt;&lt;'!CH32='1. Schritt ---&gt;&gt;&gt; Grundangaben'!$X$13,'1. Schritt ---&gt;&gt;&gt; Grundangaben'!$T$13,IF('2. Schritt ---&gt;&gt;&gt; Erfassung &lt;&lt;&lt;'!CH32='1. Schritt ---&gt;&gt;&gt; Grundangaben'!$X$14,'1. Schritt ---&gt;&gt;&gt; Grundangaben'!$T$14,IF('2. Schritt ---&gt;&gt;&gt; Erfassung &lt;&lt;&lt;'!CH32='1. Schritt ---&gt;&gt;&gt; Grundangaben'!$X$15,'1. Schritt ---&gt;&gt;&gt; Grundangaben'!$T$15,IF('2. Schritt ---&gt;&gt;&gt; Erfassung &lt;&lt;&lt;'!CH32='1. Schritt ---&gt;&gt;&gt; Grundangaben'!$X$16,'1. Schritt ---&gt;&gt;&gt; Grundangaben'!$T$16,0)))))</f>
        <v>8</v>
      </c>
      <c r="CL32" s="154"/>
      <c r="CM32" s="155"/>
      <c r="CN32" s="156"/>
      <c r="CO32" s="152"/>
      <c r="CP32" s="314">
        <f t="shared" si="32"/>
      </c>
      <c r="CQ32" s="316">
        <f t="shared" si="33"/>
      </c>
      <c r="CR32" s="316">
        <f t="shared" si="34"/>
        <v>0</v>
      </c>
      <c r="CS32" s="316">
        <f t="shared" si="35"/>
      </c>
      <c r="CT32" s="315">
        <f t="shared" si="36"/>
      </c>
      <c r="CU32" s="82">
        <f t="shared" si="37"/>
      </c>
      <c r="CV32" s="130">
        <f t="shared" si="38"/>
      </c>
      <c r="CW32" s="128"/>
      <c r="CX32" s="129">
        <f t="shared" si="39"/>
        <v>-8</v>
      </c>
      <c r="CY32" s="157"/>
      <c r="CZ32" s="301"/>
      <c r="DA32" s="148"/>
      <c r="DB32" s="28">
        <f>13</f>
        <v>13</v>
      </c>
      <c r="DC32" s="29" t="str">
        <f t="shared" si="113"/>
        <v>Di</v>
      </c>
      <c r="DD32" s="30">
        <f>IF(SUM(DQ$10)&gt;DB32,0,IF(DQ$12="",'1. Schritt ---&gt;&gt;&gt; Grundangaben'!DD98,IF(SUM(DQ$12)&lt;DB32,0,'1. Schritt ---&gt;&gt;&gt; Grundangaben'!DD98)))</f>
        <v>8</v>
      </c>
      <c r="DE32" s="30">
        <f t="shared" si="40"/>
        <v>8</v>
      </c>
      <c r="DF32" s="31">
        <f>IF(DC32='1. Schritt ---&gt;&gt;&gt; Grundangaben'!$X$12,'1. Schritt ---&gt;&gt;&gt; Grundangaben'!$T$12,IF('2. Schritt ---&gt;&gt;&gt; Erfassung &lt;&lt;&lt;'!DC32='1. Schritt ---&gt;&gt;&gt; Grundangaben'!$X$13,'1. Schritt ---&gt;&gt;&gt; Grundangaben'!$T$13,IF('2. Schritt ---&gt;&gt;&gt; Erfassung &lt;&lt;&lt;'!DC32='1. Schritt ---&gt;&gt;&gt; Grundangaben'!$X$14,'1. Schritt ---&gt;&gt;&gt; Grundangaben'!$T$14,IF('2. Schritt ---&gt;&gt;&gt; Erfassung &lt;&lt;&lt;'!DC32='1. Schritt ---&gt;&gt;&gt; Grundangaben'!$X$15,'1. Schritt ---&gt;&gt;&gt; Grundangaben'!$T$15,IF('2. Schritt ---&gt;&gt;&gt; Erfassung &lt;&lt;&lt;'!DC32='1. Schritt ---&gt;&gt;&gt; Grundangaben'!$X$16,'1. Schritt ---&gt;&gt;&gt; Grundangaben'!$T$16,0)))))</f>
        <v>8</v>
      </c>
      <c r="DG32" s="154"/>
      <c r="DH32" s="155"/>
      <c r="DI32" s="156"/>
      <c r="DJ32" s="152"/>
      <c r="DK32" s="314">
        <f t="shared" si="41"/>
      </c>
      <c r="DL32" s="316">
        <f t="shared" si="42"/>
      </c>
      <c r="DM32" s="316">
        <f t="shared" si="43"/>
        <v>0</v>
      </c>
      <c r="DN32" s="316">
        <f t="shared" si="44"/>
      </c>
      <c r="DO32" s="315">
        <f t="shared" si="45"/>
      </c>
      <c r="DP32" s="82">
        <f t="shared" si="46"/>
      </c>
      <c r="DQ32" s="130">
        <f t="shared" si="47"/>
      </c>
      <c r="DR32" s="128"/>
      <c r="DS32" s="129">
        <f t="shared" si="48"/>
        <v>-8</v>
      </c>
      <c r="DT32" s="157"/>
      <c r="DU32" s="301"/>
      <c r="DV32" s="148"/>
      <c r="DW32" s="28">
        <f>13</f>
        <v>13</v>
      </c>
      <c r="DX32" s="29" t="str">
        <f t="shared" si="114"/>
        <v>Di</v>
      </c>
      <c r="DY32" s="30">
        <f>IF(SUM(EL$10)&gt;DW32,0,IF(EL$12="",'1. Schritt ---&gt;&gt;&gt; Grundangaben'!DY98,IF(SUM(EL$12)&lt;DW32,0,'1. Schritt ---&gt;&gt;&gt; Grundangaben'!DY98)))</f>
        <v>8</v>
      </c>
      <c r="DZ32" s="30">
        <f t="shared" si="49"/>
        <v>8</v>
      </c>
      <c r="EA32" s="31">
        <f>IF(DX32='1. Schritt ---&gt;&gt;&gt; Grundangaben'!$X$12,'1. Schritt ---&gt;&gt;&gt; Grundangaben'!$T$12,IF('2. Schritt ---&gt;&gt;&gt; Erfassung &lt;&lt;&lt;'!DX32='1. Schritt ---&gt;&gt;&gt; Grundangaben'!$X$13,'1. Schritt ---&gt;&gt;&gt; Grundangaben'!$T$13,IF('2. Schritt ---&gt;&gt;&gt; Erfassung &lt;&lt;&lt;'!DX32='1. Schritt ---&gt;&gt;&gt; Grundangaben'!$X$14,'1. Schritt ---&gt;&gt;&gt; Grundangaben'!$T$14,IF('2. Schritt ---&gt;&gt;&gt; Erfassung &lt;&lt;&lt;'!DX32='1. Schritt ---&gt;&gt;&gt; Grundangaben'!$X$15,'1. Schritt ---&gt;&gt;&gt; Grundangaben'!$T$15,IF('2. Schritt ---&gt;&gt;&gt; Erfassung &lt;&lt;&lt;'!DX32='1. Schritt ---&gt;&gt;&gt; Grundangaben'!$X$16,'1. Schritt ---&gt;&gt;&gt; Grundangaben'!$T$16,0)))))</f>
        <v>8</v>
      </c>
      <c r="EB32" s="154"/>
      <c r="EC32" s="155"/>
      <c r="ED32" s="156"/>
      <c r="EE32" s="152"/>
      <c r="EF32" s="314">
        <f t="shared" si="50"/>
      </c>
      <c r="EG32" s="316">
        <f t="shared" si="51"/>
      </c>
      <c r="EH32" s="316">
        <f t="shared" si="52"/>
        <v>0</v>
      </c>
      <c r="EI32" s="316">
        <f t="shared" si="53"/>
      </c>
      <c r="EJ32" s="315">
        <f t="shared" si="54"/>
      </c>
      <c r="EK32" s="82">
        <f t="shared" si="55"/>
      </c>
      <c r="EL32" s="130">
        <f t="shared" si="56"/>
      </c>
      <c r="EM32" s="128"/>
      <c r="EN32" s="129">
        <f t="shared" si="57"/>
        <v>-8</v>
      </c>
      <c r="EO32" s="157"/>
      <c r="EP32" s="301"/>
      <c r="EQ32" s="148"/>
      <c r="ER32" s="28">
        <f>13</f>
        <v>13</v>
      </c>
      <c r="ES32" s="29" t="str">
        <f t="shared" si="115"/>
        <v>Di</v>
      </c>
      <c r="ET32" s="30">
        <f>IF(SUM(FG$10)&gt;ER32,0,IF(FG$12="",'1. Schritt ---&gt;&gt;&gt; Grundangaben'!ET98,IF(SUM(FG$12)&lt;ER32,0,'1. Schritt ---&gt;&gt;&gt; Grundangaben'!ET98)))</f>
        <v>8</v>
      </c>
      <c r="EU32" s="30">
        <f t="shared" si="58"/>
        <v>8</v>
      </c>
      <c r="EV32" s="31">
        <f>IF(ES32='1. Schritt ---&gt;&gt;&gt; Grundangaben'!$X$12,'1. Schritt ---&gt;&gt;&gt; Grundangaben'!$T$12,IF('2. Schritt ---&gt;&gt;&gt; Erfassung &lt;&lt;&lt;'!ES32='1. Schritt ---&gt;&gt;&gt; Grundangaben'!$X$13,'1. Schritt ---&gt;&gt;&gt; Grundangaben'!$T$13,IF('2. Schritt ---&gt;&gt;&gt; Erfassung &lt;&lt;&lt;'!ES32='1. Schritt ---&gt;&gt;&gt; Grundangaben'!$X$14,'1. Schritt ---&gt;&gt;&gt; Grundangaben'!$T$14,IF('2. Schritt ---&gt;&gt;&gt; Erfassung &lt;&lt;&lt;'!ES32='1. Schritt ---&gt;&gt;&gt; Grundangaben'!$X$15,'1. Schritt ---&gt;&gt;&gt; Grundangaben'!$T$15,IF('2. Schritt ---&gt;&gt;&gt; Erfassung &lt;&lt;&lt;'!ES32='1. Schritt ---&gt;&gt;&gt; Grundangaben'!$X$16,'1. Schritt ---&gt;&gt;&gt; Grundangaben'!$T$16,0)))))</f>
        <v>8</v>
      </c>
      <c r="EW32" s="154"/>
      <c r="EX32" s="155"/>
      <c r="EY32" s="156"/>
      <c r="EZ32" s="152"/>
      <c r="FA32" s="314">
        <f t="shared" si="59"/>
      </c>
      <c r="FB32" s="316">
        <f t="shared" si="60"/>
      </c>
      <c r="FC32" s="316">
        <f t="shared" si="61"/>
        <v>0</v>
      </c>
      <c r="FD32" s="316">
        <f t="shared" si="62"/>
      </c>
      <c r="FE32" s="315">
        <f t="shared" si="63"/>
      </c>
      <c r="FF32" s="82">
        <f t="shared" si="64"/>
      </c>
      <c r="FG32" s="130">
        <f t="shared" si="65"/>
      </c>
      <c r="FH32" s="128"/>
      <c r="FI32" s="129">
        <f t="shared" si="66"/>
        <v>-8</v>
      </c>
      <c r="FJ32" s="157"/>
      <c r="FK32" s="301"/>
      <c r="FL32" s="148"/>
      <c r="FM32" s="28">
        <f>13</f>
        <v>13</v>
      </c>
      <c r="FN32" s="29" t="str">
        <f t="shared" si="116"/>
        <v>Di</v>
      </c>
      <c r="FO32" s="30">
        <f>IF(SUM(GB$10)&gt;FM32,0,IF(GB$12="",'1. Schritt ---&gt;&gt;&gt; Grundangaben'!FO98,IF(SUM(GB$12)&lt;FM32,0,'1. Schritt ---&gt;&gt;&gt; Grundangaben'!FO98)))</f>
        <v>8</v>
      </c>
      <c r="FP32" s="30">
        <f t="shared" si="67"/>
        <v>8</v>
      </c>
      <c r="FQ32" s="31">
        <f>IF(FN32='1. Schritt ---&gt;&gt;&gt; Grundangaben'!$X$12,'1. Schritt ---&gt;&gt;&gt; Grundangaben'!$T$12,IF('2. Schritt ---&gt;&gt;&gt; Erfassung &lt;&lt;&lt;'!FN32='1. Schritt ---&gt;&gt;&gt; Grundangaben'!$X$13,'1. Schritt ---&gt;&gt;&gt; Grundangaben'!$T$13,IF('2. Schritt ---&gt;&gt;&gt; Erfassung &lt;&lt;&lt;'!FN32='1. Schritt ---&gt;&gt;&gt; Grundangaben'!$X$14,'1. Schritt ---&gt;&gt;&gt; Grundangaben'!$T$14,IF('2. Schritt ---&gt;&gt;&gt; Erfassung &lt;&lt;&lt;'!FN32='1. Schritt ---&gt;&gt;&gt; Grundangaben'!$X$15,'1. Schritt ---&gt;&gt;&gt; Grundangaben'!$T$15,IF('2. Schritt ---&gt;&gt;&gt; Erfassung &lt;&lt;&lt;'!FN32='1. Schritt ---&gt;&gt;&gt; Grundangaben'!$X$16,'1. Schritt ---&gt;&gt;&gt; Grundangaben'!$T$16,0)))))</f>
        <v>8</v>
      </c>
      <c r="FR32" s="154"/>
      <c r="FS32" s="155"/>
      <c r="FT32" s="156"/>
      <c r="FU32" s="152"/>
      <c r="FV32" s="314">
        <f t="shared" si="68"/>
      </c>
      <c r="FW32" s="316">
        <f t="shared" si="69"/>
      </c>
      <c r="FX32" s="316">
        <f t="shared" si="70"/>
        <v>0</v>
      </c>
      <c r="FY32" s="316">
        <f t="shared" si="71"/>
      </c>
      <c r="FZ32" s="315">
        <f t="shared" si="72"/>
      </c>
      <c r="GA32" s="82">
        <f t="shared" si="73"/>
      </c>
      <c r="GB32" s="130">
        <f t="shared" si="74"/>
      </c>
      <c r="GC32" s="128"/>
      <c r="GD32" s="129">
        <f t="shared" si="75"/>
        <v>-8</v>
      </c>
      <c r="GE32" s="157"/>
      <c r="GF32" s="301"/>
      <c r="GG32" s="148"/>
      <c r="GH32" s="28">
        <f>13</f>
        <v>13</v>
      </c>
      <c r="GI32" s="29" t="str">
        <f t="shared" si="117"/>
        <v>Di</v>
      </c>
      <c r="GJ32" s="30">
        <f>IF(SUM(GW$10)&gt;GH32,0,IF(GW$12="",'1. Schritt ---&gt;&gt;&gt; Grundangaben'!GJ98,IF(SUM(GW$12)&lt;GH32,0,'1. Schritt ---&gt;&gt;&gt; Grundangaben'!GJ98)))</f>
        <v>8</v>
      </c>
      <c r="GK32" s="30">
        <f t="shared" si="76"/>
        <v>8</v>
      </c>
      <c r="GL32" s="31">
        <f>IF(GI32='1. Schritt ---&gt;&gt;&gt; Grundangaben'!$X$12,'1. Schritt ---&gt;&gt;&gt; Grundangaben'!$T$12,IF('2. Schritt ---&gt;&gt;&gt; Erfassung &lt;&lt;&lt;'!GI32='1. Schritt ---&gt;&gt;&gt; Grundangaben'!$X$13,'1. Schritt ---&gt;&gt;&gt; Grundangaben'!$T$13,IF('2. Schritt ---&gt;&gt;&gt; Erfassung &lt;&lt;&lt;'!GI32='1. Schritt ---&gt;&gt;&gt; Grundangaben'!$X$14,'1. Schritt ---&gt;&gt;&gt; Grundangaben'!$T$14,IF('2. Schritt ---&gt;&gt;&gt; Erfassung &lt;&lt;&lt;'!GI32='1. Schritt ---&gt;&gt;&gt; Grundangaben'!$X$15,'1. Schritt ---&gt;&gt;&gt; Grundangaben'!$T$15,IF('2. Schritt ---&gt;&gt;&gt; Erfassung &lt;&lt;&lt;'!GI32='1. Schritt ---&gt;&gt;&gt; Grundangaben'!$X$16,'1. Schritt ---&gt;&gt;&gt; Grundangaben'!$T$16,0)))))</f>
        <v>8</v>
      </c>
      <c r="GM32" s="154"/>
      <c r="GN32" s="155"/>
      <c r="GO32" s="156"/>
      <c r="GP32" s="152"/>
      <c r="GQ32" s="314">
        <f t="shared" si="77"/>
      </c>
      <c r="GR32" s="316">
        <f t="shared" si="78"/>
      </c>
      <c r="GS32" s="316">
        <f t="shared" si="79"/>
        <v>0</v>
      </c>
      <c r="GT32" s="316">
        <f t="shared" si="80"/>
      </c>
      <c r="GU32" s="315">
        <f t="shared" si="81"/>
      </c>
      <c r="GV32" s="82">
        <f t="shared" si="82"/>
      </c>
      <c r="GW32" s="130">
        <f t="shared" si="83"/>
      </c>
      <c r="GX32" s="128"/>
      <c r="GY32" s="129">
        <f t="shared" si="84"/>
        <v>-8</v>
      </c>
      <c r="GZ32" s="157"/>
      <c r="HA32" s="301"/>
      <c r="HB32" s="148"/>
      <c r="HC32" s="28">
        <f>13</f>
        <v>13</v>
      </c>
      <c r="HD32" s="29" t="str">
        <f t="shared" si="118"/>
        <v>Di</v>
      </c>
      <c r="HE32" s="30">
        <f>IF(SUM(HR$10)&gt;HC32,0,IF(HR$12="",'1. Schritt ---&gt;&gt;&gt; Grundangaben'!HE98,IF(SUM(HR$12)&lt;HC32,0,'1. Schritt ---&gt;&gt;&gt; Grundangaben'!HE98)))</f>
        <v>8</v>
      </c>
      <c r="HF32" s="30">
        <f t="shared" si="85"/>
        <v>8</v>
      </c>
      <c r="HG32" s="31">
        <f>IF(HD32='1. Schritt ---&gt;&gt;&gt; Grundangaben'!$X$12,'1. Schritt ---&gt;&gt;&gt; Grundangaben'!$T$12,IF('2. Schritt ---&gt;&gt;&gt; Erfassung &lt;&lt;&lt;'!HD32='1. Schritt ---&gt;&gt;&gt; Grundangaben'!$X$13,'1. Schritt ---&gt;&gt;&gt; Grundangaben'!$T$13,IF('2. Schritt ---&gt;&gt;&gt; Erfassung &lt;&lt;&lt;'!HD32='1. Schritt ---&gt;&gt;&gt; Grundangaben'!$X$14,'1. Schritt ---&gt;&gt;&gt; Grundangaben'!$T$14,IF('2. Schritt ---&gt;&gt;&gt; Erfassung &lt;&lt;&lt;'!HD32='1. Schritt ---&gt;&gt;&gt; Grundangaben'!$X$15,'1. Schritt ---&gt;&gt;&gt; Grundangaben'!$T$15,IF('2. Schritt ---&gt;&gt;&gt; Erfassung &lt;&lt;&lt;'!HD32='1. Schritt ---&gt;&gt;&gt; Grundangaben'!$X$16,'1. Schritt ---&gt;&gt;&gt; Grundangaben'!$T$16,0)))))</f>
        <v>8</v>
      </c>
      <c r="HH32" s="154"/>
      <c r="HI32" s="155"/>
      <c r="HJ32" s="156"/>
      <c r="HK32" s="152"/>
      <c r="HL32" s="314">
        <f t="shared" si="86"/>
      </c>
      <c r="HM32" s="316">
        <f t="shared" si="87"/>
      </c>
      <c r="HN32" s="316">
        <f t="shared" si="88"/>
        <v>0</v>
      </c>
      <c r="HO32" s="316">
        <f t="shared" si="89"/>
      </c>
      <c r="HP32" s="315">
        <f t="shared" si="90"/>
      </c>
      <c r="HQ32" s="82">
        <f t="shared" si="91"/>
      </c>
      <c r="HR32" s="130">
        <f t="shared" si="92"/>
      </c>
      <c r="HS32" s="128"/>
      <c r="HT32" s="129">
        <f t="shared" si="93"/>
        <v>-8</v>
      </c>
      <c r="HU32" s="157"/>
      <c r="HV32" s="301"/>
      <c r="HW32" s="148"/>
      <c r="HX32" s="266">
        <f>13</f>
        <v>13</v>
      </c>
      <c r="HY32" s="267" t="str">
        <f t="shared" si="119"/>
        <v>Di</v>
      </c>
      <c r="HZ32" s="268">
        <f>IF(SUM(IM$10)&gt;HX32,0,IF(IM$12="",'1. Schritt ---&gt;&gt;&gt; Grundangaben'!HZ98,IF(SUM(IM$12)&lt;HX32,0,'1. Schritt ---&gt;&gt;&gt; Grundangaben'!HZ98)))</f>
        <v>8</v>
      </c>
      <c r="IA32" s="268">
        <f t="shared" si="94"/>
        <v>8</v>
      </c>
      <c r="IB32" s="31">
        <f>IF(HY32='1. Schritt ---&gt;&gt;&gt; Grundangaben'!$X$12,'1. Schritt ---&gt;&gt;&gt; Grundangaben'!$T$12,IF('2. Schritt ---&gt;&gt;&gt; Erfassung &lt;&lt;&lt;'!HY32='1. Schritt ---&gt;&gt;&gt; Grundangaben'!$X$13,'1. Schritt ---&gt;&gt;&gt; Grundangaben'!$T$13,IF('2. Schritt ---&gt;&gt;&gt; Erfassung &lt;&lt;&lt;'!HY32='1. Schritt ---&gt;&gt;&gt; Grundangaben'!$X$14,'1. Schritt ---&gt;&gt;&gt; Grundangaben'!$T$14,IF('2. Schritt ---&gt;&gt;&gt; Erfassung &lt;&lt;&lt;'!HY32='1. Schritt ---&gt;&gt;&gt; Grundangaben'!$X$15,'1. Schritt ---&gt;&gt;&gt; Grundangaben'!$T$15,IF('2. Schritt ---&gt;&gt;&gt; Erfassung &lt;&lt;&lt;'!HY32='1. Schritt ---&gt;&gt;&gt; Grundangaben'!$X$16,'1. Schritt ---&gt;&gt;&gt; Grundangaben'!$T$16,0)))))</f>
        <v>8</v>
      </c>
      <c r="IC32" s="260"/>
      <c r="ID32" s="261"/>
      <c r="IE32" s="262"/>
      <c r="IF32" s="263"/>
      <c r="IG32" s="314">
        <f t="shared" si="95"/>
      </c>
      <c r="IH32" s="316">
        <f t="shared" si="96"/>
      </c>
      <c r="II32" s="316">
        <f t="shared" si="97"/>
        <v>0</v>
      </c>
      <c r="IJ32" s="316">
        <f t="shared" si="98"/>
      </c>
      <c r="IK32" s="315">
        <f t="shared" si="99"/>
      </c>
      <c r="IL32" s="82">
        <f t="shared" si="100"/>
      </c>
      <c r="IM32" s="130">
        <f t="shared" si="101"/>
      </c>
      <c r="IN32" s="128"/>
      <c r="IO32" s="129">
        <f t="shared" si="102"/>
        <v>-8</v>
      </c>
      <c r="IP32" s="157"/>
      <c r="IQ32" s="301"/>
      <c r="IR32" s="148"/>
    </row>
    <row r="33" spans="1:252" s="32" customFormat="1" ht="22.5" customHeight="1">
      <c r="A33" s="28">
        <f>14</f>
        <v>14</v>
      </c>
      <c r="B33" s="29" t="str">
        <f t="shared" si="108"/>
        <v>Mi</v>
      </c>
      <c r="C33" s="30">
        <f>IF(SUM(P$10)&gt;A33,0,IF(P$12="",'1. Schritt ---&gt;&gt;&gt; Grundangaben'!C99,IF(SUM(P$12)&lt;A33,0,'1. Schritt ---&gt;&gt;&gt; Grundangaben'!C99)))</f>
        <v>8</v>
      </c>
      <c r="D33" s="30">
        <f t="shared" si="103"/>
        <v>8</v>
      </c>
      <c r="E33" s="31">
        <f>IF(B33='1. Schritt ---&gt;&gt;&gt; Grundangaben'!$X$12,'1. Schritt ---&gt;&gt;&gt; Grundangaben'!$T$12,IF('2. Schritt ---&gt;&gt;&gt; Erfassung &lt;&lt;&lt;'!B33='1. Schritt ---&gt;&gt;&gt; Grundangaben'!$X$13,'1. Schritt ---&gt;&gt;&gt; Grundangaben'!$T$13,IF('2. Schritt ---&gt;&gt;&gt; Erfassung &lt;&lt;&lt;'!B33='1. Schritt ---&gt;&gt;&gt; Grundangaben'!$X$14,'1. Schritt ---&gt;&gt;&gt; Grundangaben'!$T$14,IF('2. Schritt ---&gt;&gt;&gt; Erfassung &lt;&lt;&lt;'!B33='1. Schritt ---&gt;&gt;&gt; Grundangaben'!$X$15,'1. Schritt ---&gt;&gt;&gt; Grundangaben'!$T$15,IF('2. Schritt ---&gt;&gt;&gt; Erfassung &lt;&lt;&lt;'!B33='1. Schritt ---&gt;&gt;&gt; Grundangaben'!$X$16,'1. Schritt ---&gt;&gt;&gt; Grundangaben'!$T$16,0)))))</f>
        <v>8</v>
      </c>
      <c r="F33" s="260"/>
      <c r="G33" s="261"/>
      <c r="H33" s="262"/>
      <c r="I33" s="311"/>
      <c r="J33" s="314">
        <f t="shared" si="120"/>
      </c>
      <c r="K33" s="316">
        <f t="shared" si="121"/>
      </c>
      <c r="L33" s="316">
        <f t="shared" si="104"/>
        <v>0</v>
      </c>
      <c r="M33" s="316">
        <f t="shared" si="122"/>
      </c>
      <c r="N33" s="315">
        <f t="shared" si="123"/>
      </c>
      <c r="O33" s="82">
        <f t="shared" si="105"/>
      </c>
      <c r="P33" s="130">
        <f t="shared" si="106"/>
      </c>
      <c r="Q33" s="128"/>
      <c r="R33" s="129">
        <f t="shared" si="107"/>
        <v>-8</v>
      </c>
      <c r="S33" s="157"/>
      <c r="T33" s="301"/>
      <c r="U33" s="148"/>
      <c r="V33" s="28">
        <f>14</f>
        <v>14</v>
      </c>
      <c r="W33" s="29" t="str">
        <f t="shared" si="109"/>
        <v>Mi</v>
      </c>
      <c r="X33" s="30">
        <f>IF(SUM(AK$10)&gt;V33,0,IF(AK$12="",'1. Schritt ---&gt;&gt;&gt; Grundangaben'!X99,IF(SUM(AK$12)&lt;V33,0,'1. Schritt ---&gt;&gt;&gt; Grundangaben'!X99)))</f>
        <v>8</v>
      </c>
      <c r="Y33" s="30">
        <f t="shared" si="4"/>
        <v>8</v>
      </c>
      <c r="Z33" s="31">
        <f>IF(W33='1. Schritt ---&gt;&gt;&gt; Grundangaben'!$X$12,'1. Schritt ---&gt;&gt;&gt; Grundangaben'!$T$12,IF('2. Schritt ---&gt;&gt;&gt; Erfassung &lt;&lt;&lt;'!W33='1. Schritt ---&gt;&gt;&gt; Grundangaben'!$X$13,'1. Schritt ---&gt;&gt;&gt; Grundangaben'!$T$13,IF('2. Schritt ---&gt;&gt;&gt; Erfassung &lt;&lt;&lt;'!W33='1. Schritt ---&gt;&gt;&gt; Grundangaben'!$X$14,'1. Schritt ---&gt;&gt;&gt; Grundangaben'!$T$14,IF('2. Schritt ---&gt;&gt;&gt; Erfassung &lt;&lt;&lt;'!W33='1. Schritt ---&gt;&gt;&gt; Grundangaben'!$X$15,'1. Schritt ---&gt;&gt;&gt; Grundangaben'!$T$15,IF('2. Schritt ---&gt;&gt;&gt; Erfassung &lt;&lt;&lt;'!W33='1. Schritt ---&gt;&gt;&gt; Grundangaben'!$X$16,'1. Schritt ---&gt;&gt;&gt; Grundangaben'!$T$16,0)))))</f>
        <v>8</v>
      </c>
      <c r="AA33" s="154"/>
      <c r="AB33" s="155"/>
      <c r="AC33" s="156"/>
      <c r="AD33" s="152"/>
      <c r="AE33" s="314">
        <f t="shared" si="5"/>
      </c>
      <c r="AF33" s="316">
        <f t="shared" si="6"/>
      </c>
      <c r="AG33" s="316">
        <f t="shared" si="7"/>
        <v>0</v>
      </c>
      <c r="AH33" s="316">
        <f t="shared" si="8"/>
      </c>
      <c r="AI33" s="315">
        <f t="shared" si="9"/>
      </c>
      <c r="AJ33" s="82">
        <f t="shared" si="10"/>
      </c>
      <c r="AK33" s="130">
        <f t="shared" si="11"/>
      </c>
      <c r="AL33" s="128"/>
      <c r="AM33" s="129">
        <f t="shared" si="12"/>
        <v>-8</v>
      </c>
      <c r="AN33" s="157"/>
      <c r="AO33" s="301"/>
      <c r="AP33" s="148"/>
      <c r="AQ33" s="28">
        <f>14</f>
        <v>14</v>
      </c>
      <c r="AR33" s="29" t="str">
        <f t="shared" si="110"/>
        <v>Mi</v>
      </c>
      <c r="AS33" s="30">
        <f>IF(SUM(BF$10)&gt;AQ33,0,IF(BF$12="",'1. Schritt ---&gt;&gt;&gt; Grundangaben'!AS99,IF(SUM(BF$12)&lt;AQ33,0,'1. Schritt ---&gt;&gt;&gt; Grundangaben'!AS99)))</f>
        <v>8</v>
      </c>
      <c r="AT33" s="30">
        <f t="shared" si="13"/>
        <v>8</v>
      </c>
      <c r="AU33" s="31">
        <f>IF(AR33='1. Schritt ---&gt;&gt;&gt; Grundangaben'!$X$12,'1. Schritt ---&gt;&gt;&gt; Grundangaben'!$T$12,IF('2. Schritt ---&gt;&gt;&gt; Erfassung &lt;&lt;&lt;'!AR33='1. Schritt ---&gt;&gt;&gt; Grundangaben'!$X$13,'1. Schritt ---&gt;&gt;&gt; Grundangaben'!$T$13,IF('2. Schritt ---&gt;&gt;&gt; Erfassung &lt;&lt;&lt;'!AR33='1. Schritt ---&gt;&gt;&gt; Grundangaben'!$X$14,'1. Schritt ---&gt;&gt;&gt; Grundangaben'!$T$14,IF('2. Schritt ---&gt;&gt;&gt; Erfassung &lt;&lt;&lt;'!AR33='1. Schritt ---&gt;&gt;&gt; Grundangaben'!$X$15,'1. Schritt ---&gt;&gt;&gt; Grundangaben'!$T$15,IF('2. Schritt ---&gt;&gt;&gt; Erfassung &lt;&lt;&lt;'!AR33='1. Schritt ---&gt;&gt;&gt; Grundangaben'!$X$16,'1. Schritt ---&gt;&gt;&gt; Grundangaben'!$T$16,0)))))</f>
        <v>8</v>
      </c>
      <c r="AV33" s="154"/>
      <c r="AW33" s="155"/>
      <c r="AX33" s="156"/>
      <c r="AY33" s="152"/>
      <c r="AZ33" s="314">
        <f t="shared" si="14"/>
      </c>
      <c r="BA33" s="316">
        <f t="shared" si="15"/>
      </c>
      <c r="BB33" s="316">
        <f t="shared" si="16"/>
        <v>0</v>
      </c>
      <c r="BC33" s="316">
        <f t="shared" si="17"/>
      </c>
      <c r="BD33" s="315">
        <f t="shared" si="18"/>
      </c>
      <c r="BE33" s="82">
        <f t="shared" si="19"/>
      </c>
      <c r="BF33" s="130">
        <f t="shared" si="20"/>
      </c>
      <c r="BG33" s="128"/>
      <c r="BH33" s="129">
        <f t="shared" si="21"/>
        <v>-8</v>
      </c>
      <c r="BI33" s="157"/>
      <c r="BJ33" s="301"/>
      <c r="BK33" s="148"/>
      <c r="BL33" s="28">
        <f>14</f>
        <v>14</v>
      </c>
      <c r="BM33" s="29" t="str">
        <f t="shared" si="111"/>
        <v>Mi</v>
      </c>
      <c r="BN33" s="30">
        <f>IF(SUM(CA$10)&gt;BL33,0,IF(CA$12="",'1. Schritt ---&gt;&gt;&gt; Grundangaben'!BN99,IF(SUM(CA$12)&lt;BL33,0,'1. Schritt ---&gt;&gt;&gt; Grundangaben'!BN99)))</f>
        <v>8</v>
      </c>
      <c r="BO33" s="30">
        <f t="shared" si="22"/>
        <v>8</v>
      </c>
      <c r="BP33" s="31">
        <f>IF(BM33='1. Schritt ---&gt;&gt;&gt; Grundangaben'!$X$12,'1. Schritt ---&gt;&gt;&gt; Grundangaben'!$T$12,IF('2. Schritt ---&gt;&gt;&gt; Erfassung &lt;&lt;&lt;'!BM33='1. Schritt ---&gt;&gt;&gt; Grundangaben'!$X$13,'1. Schritt ---&gt;&gt;&gt; Grundangaben'!$T$13,IF('2. Schritt ---&gt;&gt;&gt; Erfassung &lt;&lt;&lt;'!BM33='1. Schritt ---&gt;&gt;&gt; Grundangaben'!$X$14,'1. Schritt ---&gt;&gt;&gt; Grundangaben'!$T$14,IF('2. Schritt ---&gt;&gt;&gt; Erfassung &lt;&lt;&lt;'!BM33='1. Schritt ---&gt;&gt;&gt; Grundangaben'!$X$15,'1. Schritt ---&gt;&gt;&gt; Grundangaben'!$T$15,IF('2. Schritt ---&gt;&gt;&gt; Erfassung &lt;&lt;&lt;'!BM33='1. Schritt ---&gt;&gt;&gt; Grundangaben'!$X$16,'1. Schritt ---&gt;&gt;&gt; Grundangaben'!$T$16,0)))))</f>
        <v>8</v>
      </c>
      <c r="BQ33" s="154"/>
      <c r="BR33" s="155"/>
      <c r="BS33" s="156"/>
      <c r="BT33" s="152"/>
      <c r="BU33" s="314">
        <f t="shared" si="23"/>
      </c>
      <c r="BV33" s="316">
        <f t="shared" si="24"/>
      </c>
      <c r="BW33" s="316">
        <f t="shared" si="25"/>
        <v>0</v>
      </c>
      <c r="BX33" s="316">
        <f t="shared" si="26"/>
      </c>
      <c r="BY33" s="315">
        <f t="shared" si="27"/>
      </c>
      <c r="BZ33" s="82">
        <f t="shared" si="28"/>
      </c>
      <c r="CA33" s="130">
        <f t="shared" si="29"/>
      </c>
      <c r="CB33" s="128"/>
      <c r="CC33" s="129">
        <f t="shared" si="30"/>
        <v>-8</v>
      </c>
      <c r="CD33" s="157"/>
      <c r="CE33" s="301"/>
      <c r="CF33" s="148"/>
      <c r="CG33" s="28">
        <f>14</f>
        <v>14</v>
      </c>
      <c r="CH33" s="29" t="str">
        <f t="shared" si="112"/>
        <v>Mi</v>
      </c>
      <c r="CI33" s="30">
        <f>IF(SUM(CV$10)&gt;CG33,0,IF(CV$12="",'1. Schritt ---&gt;&gt;&gt; Grundangaben'!CI99,IF(SUM(CV$12)&lt;CG33,0,'1. Schritt ---&gt;&gt;&gt; Grundangaben'!CI99)))</f>
        <v>8</v>
      </c>
      <c r="CJ33" s="30">
        <f t="shared" si="31"/>
        <v>8</v>
      </c>
      <c r="CK33" s="31">
        <f>IF(CH33='1. Schritt ---&gt;&gt;&gt; Grundangaben'!$X$12,'1. Schritt ---&gt;&gt;&gt; Grundangaben'!$T$12,IF('2. Schritt ---&gt;&gt;&gt; Erfassung &lt;&lt;&lt;'!CH33='1. Schritt ---&gt;&gt;&gt; Grundangaben'!$X$13,'1. Schritt ---&gt;&gt;&gt; Grundangaben'!$T$13,IF('2. Schritt ---&gt;&gt;&gt; Erfassung &lt;&lt;&lt;'!CH33='1. Schritt ---&gt;&gt;&gt; Grundangaben'!$X$14,'1. Schritt ---&gt;&gt;&gt; Grundangaben'!$T$14,IF('2. Schritt ---&gt;&gt;&gt; Erfassung &lt;&lt;&lt;'!CH33='1. Schritt ---&gt;&gt;&gt; Grundangaben'!$X$15,'1. Schritt ---&gt;&gt;&gt; Grundangaben'!$T$15,IF('2. Schritt ---&gt;&gt;&gt; Erfassung &lt;&lt;&lt;'!CH33='1. Schritt ---&gt;&gt;&gt; Grundangaben'!$X$16,'1. Schritt ---&gt;&gt;&gt; Grundangaben'!$T$16,0)))))</f>
        <v>8</v>
      </c>
      <c r="CL33" s="154"/>
      <c r="CM33" s="155"/>
      <c r="CN33" s="156"/>
      <c r="CO33" s="152"/>
      <c r="CP33" s="314">
        <f t="shared" si="32"/>
      </c>
      <c r="CQ33" s="316">
        <f t="shared" si="33"/>
      </c>
      <c r="CR33" s="316">
        <f t="shared" si="34"/>
        <v>0</v>
      </c>
      <c r="CS33" s="316">
        <f t="shared" si="35"/>
      </c>
      <c r="CT33" s="315">
        <f t="shared" si="36"/>
      </c>
      <c r="CU33" s="82">
        <f t="shared" si="37"/>
      </c>
      <c r="CV33" s="130">
        <f t="shared" si="38"/>
      </c>
      <c r="CW33" s="128"/>
      <c r="CX33" s="129">
        <f t="shared" si="39"/>
        <v>-8</v>
      </c>
      <c r="CY33" s="157"/>
      <c r="CZ33" s="301"/>
      <c r="DA33" s="148"/>
      <c r="DB33" s="28">
        <f>14</f>
        <v>14</v>
      </c>
      <c r="DC33" s="29" t="str">
        <f t="shared" si="113"/>
        <v>Mi</v>
      </c>
      <c r="DD33" s="30">
        <f>IF(SUM(DQ$10)&gt;DB33,0,IF(DQ$12="",'1. Schritt ---&gt;&gt;&gt; Grundangaben'!DD99,IF(SUM(DQ$12)&lt;DB33,0,'1. Schritt ---&gt;&gt;&gt; Grundangaben'!DD99)))</f>
        <v>8</v>
      </c>
      <c r="DE33" s="30">
        <f t="shared" si="40"/>
        <v>8</v>
      </c>
      <c r="DF33" s="31">
        <f>IF(DC33='1. Schritt ---&gt;&gt;&gt; Grundangaben'!$X$12,'1. Schritt ---&gt;&gt;&gt; Grundangaben'!$T$12,IF('2. Schritt ---&gt;&gt;&gt; Erfassung &lt;&lt;&lt;'!DC33='1. Schritt ---&gt;&gt;&gt; Grundangaben'!$X$13,'1. Schritt ---&gt;&gt;&gt; Grundangaben'!$T$13,IF('2. Schritt ---&gt;&gt;&gt; Erfassung &lt;&lt;&lt;'!DC33='1. Schritt ---&gt;&gt;&gt; Grundangaben'!$X$14,'1. Schritt ---&gt;&gt;&gt; Grundangaben'!$T$14,IF('2. Schritt ---&gt;&gt;&gt; Erfassung &lt;&lt;&lt;'!DC33='1. Schritt ---&gt;&gt;&gt; Grundangaben'!$X$15,'1. Schritt ---&gt;&gt;&gt; Grundangaben'!$T$15,IF('2. Schritt ---&gt;&gt;&gt; Erfassung &lt;&lt;&lt;'!DC33='1. Schritt ---&gt;&gt;&gt; Grundangaben'!$X$16,'1. Schritt ---&gt;&gt;&gt; Grundangaben'!$T$16,0)))))</f>
        <v>8</v>
      </c>
      <c r="DG33" s="154"/>
      <c r="DH33" s="155"/>
      <c r="DI33" s="156"/>
      <c r="DJ33" s="152"/>
      <c r="DK33" s="314">
        <f t="shared" si="41"/>
      </c>
      <c r="DL33" s="316">
        <f t="shared" si="42"/>
      </c>
      <c r="DM33" s="316">
        <f t="shared" si="43"/>
        <v>0</v>
      </c>
      <c r="DN33" s="316">
        <f t="shared" si="44"/>
      </c>
      <c r="DO33" s="315">
        <f t="shared" si="45"/>
      </c>
      <c r="DP33" s="82">
        <f t="shared" si="46"/>
      </c>
      <c r="DQ33" s="130">
        <f t="shared" si="47"/>
      </c>
      <c r="DR33" s="128"/>
      <c r="DS33" s="129">
        <f t="shared" si="48"/>
        <v>-8</v>
      </c>
      <c r="DT33" s="157"/>
      <c r="DU33" s="301"/>
      <c r="DV33" s="148"/>
      <c r="DW33" s="28">
        <f>14</f>
        <v>14</v>
      </c>
      <c r="DX33" s="29" t="str">
        <f t="shared" si="114"/>
        <v>Mi</v>
      </c>
      <c r="DY33" s="30">
        <f>IF(SUM(EL$10)&gt;DW33,0,IF(EL$12="",'1. Schritt ---&gt;&gt;&gt; Grundangaben'!DY99,IF(SUM(EL$12)&lt;DW33,0,'1. Schritt ---&gt;&gt;&gt; Grundangaben'!DY99)))</f>
        <v>8</v>
      </c>
      <c r="DZ33" s="30">
        <f t="shared" si="49"/>
        <v>8</v>
      </c>
      <c r="EA33" s="31">
        <f>IF(DX33='1. Schritt ---&gt;&gt;&gt; Grundangaben'!$X$12,'1. Schritt ---&gt;&gt;&gt; Grundangaben'!$T$12,IF('2. Schritt ---&gt;&gt;&gt; Erfassung &lt;&lt;&lt;'!DX33='1. Schritt ---&gt;&gt;&gt; Grundangaben'!$X$13,'1. Schritt ---&gt;&gt;&gt; Grundangaben'!$T$13,IF('2. Schritt ---&gt;&gt;&gt; Erfassung &lt;&lt;&lt;'!DX33='1. Schritt ---&gt;&gt;&gt; Grundangaben'!$X$14,'1. Schritt ---&gt;&gt;&gt; Grundangaben'!$T$14,IF('2. Schritt ---&gt;&gt;&gt; Erfassung &lt;&lt;&lt;'!DX33='1. Schritt ---&gt;&gt;&gt; Grundangaben'!$X$15,'1. Schritt ---&gt;&gt;&gt; Grundangaben'!$T$15,IF('2. Schritt ---&gt;&gt;&gt; Erfassung &lt;&lt;&lt;'!DX33='1. Schritt ---&gt;&gt;&gt; Grundangaben'!$X$16,'1. Schritt ---&gt;&gt;&gt; Grundangaben'!$T$16,0)))))</f>
        <v>8</v>
      </c>
      <c r="EB33" s="154"/>
      <c r="EC33" s="155"/>
      <c r="ED33" s="156"/>
      <c r="EE33" s="152"/>
      <c r="EF33" s="314">
        <f t="shared" si="50"/>
      </c>
      <c r="EG33" s="316">
        <f t="shared" si="51"/>
      </c>
      <c r="EH33" s="316">
        <f t="shared" si="52"/>
        <v>0</v>
      </c>
      <c r="EI33" s="316">
        <f t="shared" si="53"/>
      </c>
      <c r="EJ33" s="315">
        <f t="shared" si="54"/>
      </c>
      <c r="EK33" s="82">
        <f t="shared" si="55"/>
      </c>
      <c r="EL33" s="130">
        <f t="shared" si="56"/>
      </c>
      <c r="EM33" s="128"/>
      <c r="EN33" s="129">
        <f t="shared" si="57"/>
        <v>-8</v>
      </c>
      <c r="EO33" s="157"/>
      <c r="EP33" s="301"/>
      <c r="EQ33" s="148"/>
      <c r="ER33" s="28">
        <f>14</f>
        <v>14</v>
      </c>
      <c r="ES33" s="29" t="str">
        <f t="shared" si="115"/>
        <v>Mi</v>
      </c>
      <c r="ET33" s="30">
        <f>IF(SUM(FG$10)&gt;ER33,0,IF(FG$12="",'1. Schritt ---&gt;&gt;&gt; Grundangaben'!ET99,IF(SUM(FG$12)&lt;ER33,0,'1. Schritt ---&gt;&gt;&gt; Grundangaben'!ET99)))</f>
        <v>8</v>
      </c>
      <c r="EU33" s="30">
        <f t="shared" si="58"/>
        <v>8</v>
      </c>
      <c r="EV33" s="31">
        <f>IF(ES33='1. Schritt ---&gt;&gt;&gt; Grundangaben'!$X$12,'1. Schritt ---&gt;&gt;&gt; Grundangaben'!$T$12,IF('2. Schritt ---&gt;&gt;&gt; Erfassung &lt;&lt;&lt;'!ES33='1. Schritt ---&gt;&gt;&gt; Grundangaben'!$X$13,'1. Schritt ---&gt;&gt;&gt; Grundangaben'!$T$13,IF('2. Schritt ---&gt;&gt;&gt; Erfassung &lt;&lt;&lt;'!ES33='1. Schritt ---&gt;&gt;&gt; Grundangaben'!$X$14,'1. Schritt ---&gt;&gt;&gt; Grundangaben'!$T$14,IF('2. Schritt ---&gt;&gt;&gt; Erfassung &lt;&lt;&lt;'!ES33='1. Schritt ---&gt;&gt;&gt; Grundangaben'!$X$15,'1. Schritt ---&gt;&gt;&gt; Grundangaben'!$T$15,IF('2. Schritt ---&gt;&gt;&gt; Erfassung &lt;&lt;&lt;'!ES33='1. Schritt ---&gt;&gt;&gt; Grundangaben'!$X$16,'1. Schritt ---&gt;&gt;&gt; Grundangaben'!$T$16,0)))))</f>
        <v>8</v>
      </c>
      <c r="EW33" s="154"/>
      <c r="EX33" s="155"/>
      <c r="EY33" s="156"/>
      <c r="EZ33" s="152"/>
      <c r="FA33" s="314">
        <f t="shared" si="59"/>
      </c>
      <c r="FB33" s="316">
        <f t="shared" si="60"/>
      </c>
      <c r="FC33" s="316">
        <f t="shared" si="61"/>
        <v>0</v>
      </c>
      <c r="FD33" s="316">
        <f t="shared" si="62"/>
      </c>
      <c r="FE33" s="315">
        <f t="shared" si="63"/>
      </c>
      <c r="FF33" s="82">
        <f t="shared" si="64"/>
      </c>
      <c r="FG33" s="130">
        <f t="shared" si="65"/>
      </c>
      <c r="FH33" s="128"/>
      <c r="FI33" s="129">
        <f t="shared" si="66"/>
        <v>-8</v>
      </c>
      <c r="FJ33" s="157"/>
      <c r="FK33" s="301"/>
      <c r="FL33" s="148"/>
      <c r="FM33" s="28">
        <f>14</f>
        <v>14</v>
      </c>
      <c r="FN33" s="29" t="str">
        <f t="shared" si="116"/>
        <v>Mi</v>
      </c>
      <c r="FO33" s="30">
        <f>IF(SUM(GB$10)&gt;FM33,0,IF(GB$12="",'1. Schritt ---&gt;&gt;&gt; Grundangaben'!FO99,IF(SUM(GB$12)&lt;FM33,0,'1. Schritt ---&gt;&gt;&gt; Grundangaben'!FO99)))</f>
        <v>8</v>
      </c>
      <c r="FP33" s="30">
        <f t="shared" si="67"/>
        <v>8</v>
      </c>
      <c r="FQ33" s="31">
        <f>IF(FN33='1. Schritt ---&gt;&gt;&gt; Grundangaben'!$X$12,'1. Schritt ---&gt;&gt;&gt; Grundangaben'!$T$12,IF('2. Schritt ---&gt;&gt;&gt; Erfassung &lt;&lt;&lt;'!FN33='1. Schritt ---&gt;&gt;&gt; Grundangaben'!$X$13,'1. Schritt ---&gt;&gt;&gt; Grundangaben'!$T$13,IF('2. Schritt ---&gt;&gt;&gt; Erfassung &lt;&lt;&lt;'!FN33='1. Schritt ---&gt;&gt;&gt; Grundangaben'!$X$14,'1. Schritt ---&gt;&gt;&gt; Grundangaben'!$T$14,IF('2. Schritt ---&gt;&gt;&gt; Erfassung &lt;&lt;&lt;'!FN33='1. Schritt ---&gt;&gt;&gt; Grundangaben'!$X$15,'1. Schritt ---&gt;&gt;&gt; Grundangaben'!$T$15,IF('2. Schritt ---&gt;&gt;&gt; Erfassung &lt;&lt;&lt;'!FN33='1. Schritt ---&gt;&gt;&gt; Grundangaben'!$X$16,'1. Schritt ---&gt;&gt;&gt; Grundangaben'!$T$16,0)))))</f>
        <v>8</v>
      </c>
      <c r="FR33" s="154"/>
      <c r="FS33" s="155"/>
      <c r="FT33" s="156"/>
      <c r="FU33" s="152"/>
      <c r="FV33" s="314">
        <f t="shared" si="68"/>
      </c>
      <c r="FW33" s="316">
        <f t="shared" si="69"/>
      </c>
      <c r="FX33" s="316">
        <f t="shared" si="70"/>
        <v>0</v>
      </c>
      <c r="FY33" s="316">
        <f t="shared" si="71"/>
      </c>
      <c r="FZ33" s="315">
        <f t="shared" si="72"/>
      </c>
      <c r="GA33" s="82">
        <f t="shared" si="73"/>
      </c>
      <c r="GB33" s="130">
        <f t="shared" si="74"/>
      </c>
      <c r="GC33" s="128"/>
      <c r="GD33" s="129">
        <f t="shared" si="75"/>
        <v>-8</v>
      </c>
      <c r="GE33" s="157"/>
      <c r="GF33" s="301"/>
      <c r="GG33" s="148"/>
      <c r="GH33" s="28">
        <f>14</f>
        <v>14</v>
      </c>
      <c r="GI33" s="29" t="str">
        <f t="shared" si="117"/>
        <v>Mi</v>
      </c>
      <c r="GJ33" s="30">
        <f>IF(SUM(GW$10)&gt;GH33,0,IF(GW$12="",'1. Schritt ---&gt;&gt;&gt; Grundangaben'!GJ99,IF(SUM(GW$12)&lt;GH33,0,'1. Schritt ---&gt;&gt;&gt; Grundangaben'!GJ99)))</f>
        <v>8</v>
      </c>
      <c r="GK33" s="30">
        <f t="shared" si="76"/>
        <v>8</v>
      </c>
      <c r="GL33" s="31">
        <f>IF(GI33='1. Schritt ---&gt;&gt;&gt; Grundangaben'!$X$12,'1. Schritt ---&gt;&gt;&gt; Grundangaben'!$T$12,IF('2. Schritt ---&gt;&gt;&gt; Erfassung &lt;&lt;&lt;'!GI33='1. Schritt ---&gt;&gt;&gt; Grundangaben'!$X$13,'1. Schritt ---&gt;&gt;&gt; Grundangaben'!$T$13,IF('2. Schritt ---&gt;&gt;&gt; Erfassung &lt;&lt;&lt;'!GI33='1. Schritt ---&gt;&gt;&gt; Grundangaben'!$X$14,'1. Schritt ---&gt;&gt;&gt; Grundangaben'!$T$14,IF('2. Schritt ---&gt;&gt;&gt; Erfassung &lt;&lt;&lt;'!GI33='1. Schritt ---&gt;&gt;&gt; Grundangaben'!$X$15,'1. Schritt ---&gt;&gt;&gt; Grundangaben'!$T$15,IF('2. Schritt ---&gt;&gt;&gt; Erfassung &lt;&lt;&lt;'!GI33='1. Schritt ---&gt;&gt;&gt; Grundangaben'!$X$16,'1. Schritt ---&gt;&gt;&gt; Grundangaben'!$T$16,0)))))</f>
        <v>8</v>
      </c>
      <c r="GM33" s="154"/>
      <c r="GN33" s="155"/>
      <c r="GO33" s="156"/>
      <c r="GP33" s="152"/>
      <c r="GQ33" s="314">
        <f t="shared" si="77"/>
      </c>
      <c r="GR33" s="316">
        <f t="shared" si="78"/>
      </c>
      <c r="GS33" s="316">
        <f t="shared" si="79"/>
        <v>0</v>
      </c>
      <c r="GT33" s="316">
        <f t="shared" si="80"/>
      </c>
      <c r="GU33" s="315">
        <f t="shared" si="81"/>
      </c>
      <c r="GV33" s="82">
        <f t="shared" si="82"/>
      </c>
      <c r="GW33" s="130">
        <f t="shared" si="83"/>
      </c>
      <c r="GX33" s="128"/>
      <c r="GY33" s="129">
        <f t="shared" si="84"/>
        <v>-8</v>
      </c>
      <c r="GZ33" s="157"/>
      <c r="HA33" s="301"/>
      <c r="HB33" s="148"/>
      <c r="HC33" s="28">
        <f>14</f>
        <v>14</v>
      </c>
      <c r="HD33" s="29" t="str">
        <f t="shared" si="118"/>
        <v>Mi</v>
      </c>
      <c r="HE33" s="30">
        <f>IF(SUM(HR$10)&gt;HC33,0,IF(HR$12="",'1. Schritt ---&gt;&gt;&gt; Grundangaben'!HE99,IF(SUM(HR$12)&lt;HC33,0,'1. Schritt ---&gt;&gt;&gt; Grundangaben'!HE99)))</f>
        <v>8</v>
      </c>
      <c r="HF33" s="30">
        <f t="shared" si="85"/>
        <v>8</v>
      </c>
      <c r="HG33" s="31">
        <f>IF(HD33='1. Schritt ---&gt;&gt;&gt; Grundangaben'!$X$12,'1. Schritt ---&gt;&gt;&gt; Grundangaben'!$T$12,IF('2. Schritt ---&gt;&gt;&gt; Erfassung &lt;&lt;&lt;'!HD33='1. Schritt ---&gt;&gt;&gt; Grundangaben'!$X$13,'1. Schritt ---&gt;&gt;&gt; Grundangaben'!$T$13,IF('2. Schritt ---&gt;&gt;&gt; Erfassung &lt;&lt;&lt;'!HD33='1. Schritt ---&gt;&gt;&gt; Grundangaben'!$X$14,'1. Schritt ---&gt;&gt;&gt; Grundangaben'!$T$14,IF('2. Schritt ---&gt;&gt;&gt; Erfassung &lt;&lt;&lt;'!HD33='1. Schritt ---&gt;&gt;&gt; Grundangaben'!$X$15,'1. Schritt ---&gt;&gt;&gt; Grundangaben'!$T$15,IF('2. Schritt ---&gt;&gt;&gt; Erfassung &lt;&lt;&lt;'!HD33='1. Schritt ---&gt;&gt;&gt; Grundangaben'!$X$16,'1. Schritt ---&gt;&gt;&gt; Grundangaben'!$T$16,0)))))</f>
        <v>8</v>
      </c>
      <c r="HH33" s="154"/>
      <c r="HI33" s="155"/>
      <c r="HJ33" s="156"/>
      <c r="HK33" s="152"/>
      <c r="HL33" s="314">
        <f t="shared" si="86"/>
      </c>
      <c r="HM33" s="316">
        <f t="shared" si="87"/>
      </c>
      <c r="HN33" s="316">
        <f t="shared" si="88"/>
        <v>0</v>
      </c>
      <c r="HO33" s="316">
        <f t="shared" si="89"/>
      </c>
      <c r="HP33" s="315">
        <f t="shared" si="90"/>
      </c>
      <c r="HQ33" s="82">
        <f t="shared" si="91"/>
      </c>
      <c r="HR33" s="130">
        <f t="shared" si="92"/>
      </c>
      <c r="HS33" s="128"/>
      <c r="HT33" s="129">
        <f t="shared" si="93"/>
        <v>-8</v>
      </c>
      <c r="HU33" s="157"/>
      <c r="HV33" s="301"/>
      <c r="HW33" s="148"/>
      <c r="HX33" s="266">
        <f>14</f>
        <v>14</v>
      </c>
      <c r="HY33" s="267" t="str">
        <f t="shared" si="119"/>
        <v>Mi</v>
      </c>
      <c r="HZ33" s="268">
        <f>IF(SUM(IM$10)&gt;HX33,0,IF(IM$12="",'1. Schritt ---&gt;&gt;&gt; Grundangaben'!HZ99,IF(SUM(IM$12)&lt;HX33,0,'1. Schritt ---&gt;&gt;&gt; Grundangaben'!HZ99)))</f>
        <v>8</v>
      </c>
      <c r="IA33" s="268">
        <f t="shared" si="94"/>
        <v>8</v>
      </c>
      <c r="IB33" s="31">
        <f>IF(HY33='1. Schritt ---&gt;&gt;&gt; Grundangaben'!$X$12,'1. Schritt ---&gt;&gt;&gt; Grundangaben'!$T$12,IF('2. Schritt ---&gt;&gt;&gt; Erfassung &lt;&lt;&lt;'!HY33='1. Schritt ---&gt;&gt;&gt; Grundangaben'!$X$13,'1. Schritt ---&gt;&gt;&gt; Grundangaben'!$T$13,IF('2. Schritt ---&gt;&gt;&gt; Erfassung &lt;&lt;&lt;'!HY33='1. Schritt ---&gt;&gt;&gt; Grundangaben'!$X$14,'1. Schritt ---&gt;&gt;&gt; Grundangaben'!$T$14,IF('2. Schritt ---&gt;&gt;&gt; Erfassung &lt;&lt;&lt;'!HY33='1. Schritt ---&gt;&gt;&gt; Grundangaben'!$X$15,'1. Schritt ---&gt;&gt;&gt; Grundangaben'!$T$15,IF('2. Schritt ---&gt;&gt;&gt; Erfassung &lt;&lt;&lt;'!HY33='1. Schritt ---&gt;&gt;&gt; Grundangaben'!$X$16,'1. Schritt ---&gt;&gt;&gt; Grundangaben'!$T$16,0)))))</f>
        <v>8</v>
      </c>
      <c r="IC33" s="260"/>
      <c r="ID33" s="261"/>
      <c r="IE33" s="262"/>
      <c r="IF33" s="263"/>
      <c r="IG33" s="314">
        <f t="shared" si="95"/>
      </c>
      <c r="IH33" s="316">
        <f t="shared" si="96"/>
      </c>
      <c r="II33" s="316">
        <f t="shared" si="97"/>
        <v>0</v>
      </c>
      <c r="IJ33" s="316">
        <f t="shared" si="98"/>
      </c>
      <c r="IK33" s="315">
        <f t="shared" si="99"/>
      </c>
      <c r="IL33" s="82">
        <f t="shared" si="100"/>
      </c>
      <c r="IM33" s="130">
        <f t="shared" si="101"/>
      </c>
      <c r="IN33" s="128"/>
      <c r="IO33" s="129">
        <f t="shared" si="102"/>
        <v>-8</v>
      </c>
      <c r="IP33" s="157"/>
      <c r="IQ33" s="301"/>
      <c r="IR33" s="148"/>
    </row>
    <row r="34" spans="1:252" s="32" customFormat="1" ht="22.5" customHeight="1">
      <c r="A34" s="28">
        <f>15</f>
        <v>15</v>
      </c>
      <c r="B34" s="29" t="str">
        <f t="shared" si="108"/>
        <v>Do</v>
      </c>
      <c r="C34" s="30">
        <f>IF(SUM(P$10)&gt;A34,0,IF(P$12="",'1. Schritt ---&gt;&gt;&gt; Grundangaben'!C100,IF(SUM(P$12)&lt;A34,0,'1. Schritt ---&gt;&gt;&gt; Grundangaben'!C100)))</f>
        <v>8</v>
      </c>
      <c r="D34" s="30">
        <f t="shared" si="103"/>
        <v>8</v>
      </c>
      <c r="E34" s="31">
        <f>IF(B34='1. Schritt ---&gt;&gt;&gt; Grundangaben'!$X$12,'1. Schritt ---&gt;&gt;&gt; Grundangaben'!$T$12,IF('2. Schritt ---&gt;&gt;&gt; Erfassung &lt;&lt;&lt;'!B34='1. Schritt ---&gt;&gt;&gt; Grundangaben'!$X$13,'1. Schritt ---&gt;&gt;&gt; Grundangaben'!$T$13,IF('2. Schritt ---&gt;&gt;&gt; Erfassung &lt;&lt;&lt;'!B34='1. Schritt ---&gt;&gt;&gt; Grundangaben'!$X$14,'1. Schritt ---&gt;&gt;&gt; Grundangaben'!$T$14,IF('2. Schritt ---&gt;&gt;&gt; Erfassung &lt;&lt;&lt;'!B34='1. Schritt ---&gt;&gt;&gt; Grundangaben'!$X$15,'1. Schritt ---&gt;&gt;&gt; Grundangaben'!$T$15,IF('2. Schritt ---&gt;&gt;&gt; Erfassung &lt;&lt;&lt;'!B34='1. Schritt ---&gt;&gt;&gt; Grundangaben'!$X$16,'1. Schritt ---&gt;&gt;&gt; Grundangaben'!$T$16,0)))))</f>
        <v>8</v>
      </c>
      <c r="F34" s="154"/>
      <c r="G34" s="155"/>
      <c r="H34" s="156"/>
      <c r="I34" s="312"/>
      <c r="J34" s="314">
        <f t="shared" si="120"/>
      </c>
      <c r="K34" s="316">
        <f t="shared" si="121"/>
      </c>
      <c r="L34" s="316">
        <f t="shared" si="104"/>
        <v>0</v>
      </c>
      <c r="M34" s="316">
        <f t="shared" si="122"/>
      </c>
      <c r="N34" s="315">
        <f t="shared" si="123"/>
      </c>
      <c r="O34" s="82">
        <f t="shared" si="105"/>
      </c>
      <c r="P34" s="130">
        <f t="shared" si="106"/>
      </c>
      <c r="Q34" s="128"/>
      <c r="R34" s="129">
        <f t="shared" si="107"/>
        <v>-8</v>
      </c>
      <c r="S34" s="157"/>
      <c r="T34" s="301"/>
      <c r="U34" s="148"/>
      <c r="V34" s="28">
        <f>15</f>
        <v>15</v>
      </c>
      <c r="W34" s="29" t="str">
        <f t="shared" si="109"/>
        <v>Do</v>
      </c>
      <c r="X34" s="30">
        <f>IF(SUM(AK$10)&gt;V34,0,IF(AK$12="",'1. Schritt ---&gt;&gt;&gt; Grundangaben'!X100,IF(SUM(AK$12)&lt;V34,0,'1. Schritt ---&gt;&gt;&gt; Grundangaben'!X100)))</f>
        <v>8</v>
      </c>
      <c r="Y34" s="30">
        <f t="shared" si="4"/>
        <v>8</v>
      </c>
      <c r="Z34" s="31">
        <f>IF(W34='1. Schritt ---&gt;&gt;&gt; Grundangaben'!$X$12,'1. Schritt ---&gt;&gt;&gt; Grundangaben'!$T$12,IF('2. Schritt ---&gt;&gt;&gt; Erfassung &lt;&lt;&lt;'!W34='1. Schritt ---&gt;&gt;&gt; Grundangaben'!$X$13,'1. Schritt ---&gt;&gt;&gt; Grundangaben'!$T$13,IF('2. Schritt ---&gt;&gt;&gt; Erfassung &lt;&lt;&lt;'!W34='1. Schritt ---&gt;&gt;&gt; Grundangaben'!$X$14,'1. Schritt ---&gt;&gt;&gt; Grundangaben'!$T$14,IF('2. Schritt ---&gt;&gt;&gt; Erfassung &lt;&lt;&lt;'!W34='1. Schritt ---&gt;&gt;&gt; Grundangaben'!$X$15,'1. Schritt ---&gt;&gt;&gt; Grundangaben'!$T$15,IF('2. Schritt ---&gt;&gt;&gt; Erfassung &lt;&lt;&lt;'!W34='1. Schritt ---&gt;&gt;&gt; Grundangaben'!$X$16,'1. Schritt ---&gt;&gt;&gt; Grundangaben'!$T$16,0)))))</f>
        <v>8</v>
      </c>
      <c r="AA34" s="154"/>
      <c r="AB34" s="155"/>
      <c r="AC34" s="156"/>
      <c r="AD34" s="152"/>
      <c r="AE34" s="314">
        <f t="shared" si="5"/>
      </c>
      <c r="AF34" s="316">
        <f t="shared" si="6"/>
      </c>
      <c r="AG34" s="316">
        <f t="shared" si="7"/>
        <v>0</v>
      </c>
      <c r="AH34" s="316">
        <f t="shared" si="8"/>
      </c>
      <c r="AI34" s="315">
        <f t="shared" si="9"/>
      </c>
      <c r="AJ34" s="82">
        <f t="shared" si="10"/>
      </c>
      <c r="AK34" s="130">
        <f t="shared" si="11"/>
      </c>
      <c r="AL34" s="128"/>
      <c r="AM34" s="129">
        <f t="shared" si="12"/>
        <v>-8</v>
      </c>
      <c r="AN34" s="157"/>
      <c r="AO34" s="301"/>
      <c r="AP34" s="148"/>
      <c r="AQ34" s="28">
        <f>15</f>
        <v>15</v>
      </c>
      <c r="AR34" s="29" t="str">
        <f t="shared" si="110"/>
        <v>Do</v>
      </c>
      <c r="AS34" s="30">
        <f>IF(SUM(BF$10)&gt;AQ34,0,IF(BF$12="",'1. Schritt ---&gt;&gt;&gt; Grundangaben'!AS100,IF(SUM(BF$12)&lt;AQ34,0,'1. Schritt ---&gt;&gt;&gt; Grundangaben'!AS100)))</f>
        <v>8</v>
      </c>
      <c r="AT34" s="30">
        <f t="shared" si="13"/>
        <v>8</v>
      </c>
      <c r="AU34" s="31">
        <f>IF(AR34='1. Schritt ---&gt;&gt;&gt; Grundangaben'!$X$12,'1. Schritt ---&gt;&gt;&gt; Grundangaben'!$T$12,IF('2. Schritt ---&gt;&gt;&gt; Erfassung &lt;&lt;&lt;'!AR34='1. Schritt ---&gt;&gt;&gt; Grundangaben'!$X$13,'1. Schritt ---&gt;&gt;&gt; Grundangaben'!$T$13,IF('2. Schritt ---&gt;&gt;&gt; Erfassung &lt;&lt;&lt;'!AR34='1. Schritt ---&gt;&gt;&gt; Grundangaben'!$X$14,'1. Schritt ---&gt;&gt;&gt; Grundangaben'!$T$14,IF('2. Schritt ---&gt;&gt;&gt; Erfassung &lt;&lt;&lt;'!AR34='1. Schritt ---&gt;&gt;&gt; Grundangaben'!$X$15,'1. Schritt ---&gt;&gt;&gt; Grundangaben'!$T$15,IF('2. Schritt ---&gt;&gt;&gt; Erfassung &lt;&lt;&lt;'!AR34='1. Schritt ---&gt;&gt;&gt; Grundangaben'!$X$16,'1. Schritt ---&gt;&gt;&gt; Grundangaben'!$T$16,0)))))</f>
        <v>8</v>
      </c>
      <c r="AV34" s="154"/>
      <c r="AW34" s="155"/>
      <c r="AX34" s="156"/>
      <c r="AY34" s="152"/>
      <c r="AZ34" s="314">
        <f t="shared" si="14"/>
      </c>
      <c r="BA34" s="316">
        <f t="shared" si="15"/>
      </c>
      <c r="BB34" s="316">
        <f t="shared" si="16"/>
        <v>0</v>
      </c>
      <c r="BC34" s="316">
        <f t="shared" si="17"/>
      </c>
      <c r="BD34" s="315">
        <f t="shared" si="18"/>
      </c>
      <c r="BE34" s="82">
        <f t="shared" si="19"/>
      </c>
      <c r="BF34" s="130">
        <f t="shared" si="20"/>
      </c>
      <c r="BG34" s="128"/>
      <c r="BH34" s="129">
        <f t="shared" si="21"/>
        <v>-8</v>
      </c>
      <c r="BI34" s="157"/>
      <c r="BJ34" s="301"/>
      <c r="BK34" s="148"/>
      <c r="BL34" s="28">
        <f>15</f>
        <v>15</v>
      </c>
      <c r="BM34" s="29" t="str">
        <f t="shared" si="111"/>
        <v>Do</v>
      </c>
      <c r="BN34" s="30">
        <f>IF(SUM(CA$10)&gt;BL34,0,IF(CA$12="",'1. Schritt ---&gt;&gt;&gt; Grundangaben'!BN100,IF(SUM(CA$12)&lt;BL34,0,'1. Schritt ---&gt;&gt;&gt; Grundangaben'!BN100)))</f>
        <v>8</v>
      </c>
      <c r="BO34" s="30">
        <f t="shared" si="22"/>
        <v>8</v>
      </c>
      <c r="BP34" s="31">
        <f>IF(BM34='1. Schritt ---&gt;&gt;&gt; Grundangaben'!$X$12,'1. Schritt ---&gt;&gt;&gt; Grundangaben'!$T$12,IF('2. Schritt ---&gt;&gt;&gt; Erfassung &lt;&lt;&lt;'!BM34='1. Schritt ---&gt;&gt;&gt; Grundangaben'!$X$13,'1. Schritt ---&gt;&gt;&gt; Grundangaben'!$T$13,IF('2. Schritt ---&gt;&gt;&gt; Erfassung &lt;&lt;&lt;'!BM34='1. Schritt ---&gt;&gt;&gt; Grundangaben'!$X$14,'1. Schritt ---&gt;&gt;&gt; Grundangaben'!$T$14,IF('2. Schritt ---&gt;&gt;&gt; Erfassung &lt;&lt;&lt;'!BM34='1. Schritt ---&gt;&gt;&gt; Grundangaben'!$X$15,'1. Schritt ---&gt;&gt;&gt; Grundangaben'!$T$15,IF('2. Schritt ---&gt;&gt;&gt; Erfassung &lt;&lt;&lt;'!BM34='1. Schritt ---&gt;&gt;&gt; Grundangaben'!$X$16,'1. Schritt ---&gt;&gt;&gt; Grundangaben'!$T$16,0)))))</f>
        <v>8</v>
      </c>
      <c r="BQ34" s="154"/>
      <c r="BR34" s="155"/>
      <c r="BS34" s="156"/>
      <c r="BT34" s="152"/>
      <c r="BU34" s="314">
        <f t="shared" si="23"/>
      </c>
      <c r="BV34" s="316">
        <f t="shared" si="24"/>
      </c>
      <c r="BW34" s="316">
        <f t="shared" si="25"/>
        <v>0</v>
      </c>
      <c r="BX34" s="316">
        <f t="shared" si="26"/>
      </c>
      <c r="BY34" s="315">
        <f t="shared" si="27"/>
      </c>
      <c r="BZ34" s="82">
        <f t="shared" si="28"/>
      </c>
      <c r="CA34" s="130">
        <f t="shared" si="29"/>
      </c>
      <c r="CB34" s="128"/>
      <c r="CC34" s="129">
        <f t="shared" si="30"/>
        <v>-8</v>
      </c>
      <c r="CD34" s="157"/>
      <c r="CE34" s="301"/>
      <c r="CF34" s="148"/>
      <c r="CG34" s="28">
        <f>15</f>
        <v>15</v>
      </c>
      <c r="CH34" s="29" t="str">
        <f t="shared" si="112"/>
        <v>Do</v>
      </c>
      <c r="CI34" s="30">
        <f>IF(SUM(CV$10)&gt;CG34,0,IF(CV$12="",'1. Schritt ---&gt;&gt;&gt; Grundangaben'!CI100,IF(SUM(CV$12)&lt;CG34,0,'1. Schritt ---&gt;&gt;&gt; Grundangaben'!CI100)))</f>
        <v>8</v>
      </c>
      <c r="CJ34" s="30">
        <f t="shared" si="31"/>
        <v>8</v>
      </c>
      <c r="CK34" s="31">
        <f>IF(CH34='1. Schritt ---&gt;&gt;&gt; Grundangaben'!$X$12,'1. Schritt ---&gt;&gt;&gt; Grundangaben'!$T$12,IF('2. Schritt ---&gt;&gt;&gt; Erfassung &lt;&lt;&lt;'!CH34='1. Schritt ---&gt;&gt;&gt; Grundangaben'!$X$13,'1. Schritt ---&gt;&gt;&gt; Grundangaben'!$T$13,IF('2. Schritt ---&gt;&gt;&gt; Erfassung &lt;&lt;&lt;'!CH34='1. Schritt ---&gt;&gt;&gt; Grundangaben'!$X$14,'1. Schritt ---&gt;&gt;&gt; Grundangaben'!$T$14,IF('2. Schritt ---&gt;&gt;&gt; Erfassung &lt;&lt;&lt;'!CH34='1. Schritt ---&gt;&gt;&gt; Grundangaben'!$X$15,'1. Schritt ---&gt;&gt;&gt; Grundangaben'!$T$15,IF('2. Schritt ---&gt;&gt;&gt; Erfassung &lt;&lt;&lt;'!CH34='1. Schritt ---&gt;&gt;&gt; Grundangaben'!$X$16,'1. Schritt ---&gt;&gt;&gt; Grundangaben'!$T$16,0)))))</f>
        <v>8</v>
      </c>
      <c r="CL34" s="154"/>
      <c r="CM34" s="155"/>
      <c r="CN34" s="156"/>
      <c r="CO34" s="152"/>
      <c r="CP34" s="314">
        <f t="shared" si="32"/>
      </c>
      <c r="CQ34" s="316">
        <f t="shared" si="33"/>
      </c>
      <c r="CR34" s="316">
        <f t="shared" si="34"/>
        <v>0</v>
      </c>
      <c r="CS34" s="316">
        <f t="shared" si="35"/>
      </c>
      <c r="CT34" s="315">
        <f t="shared" si="36"/>
      </c>
      <c r="CU34" s="82">
        <f t="shared" si="37"/>
      </c>
      <c r="CV34" s="130">
        <f t="shared" si="38"/>
      </c>
      <c r="CW34" s="128"/>
      <c r="CX34" s="129">
        <f t="shared" si="39"/>
        <v>-8</v>
      </c>
      <c r="CY34" s="157"/>
      <c r="CZ34" s="301"/>
      <c r="DA34" s="148"/>
      <c r="DB34" s="28">
        <f>15</f>
        <v>15</v>
      </c>
      <c r="DC34" s="29" t="str">
        <f t="shared" si="113"/>
        <v>Do</v>
      </c>
      <c r="DD34" s="30">
        <f>IF(SUM(DQ$10)&gt;DB34,0,IF(DQ$12="",'1. Schritt ---&gt;&gt;&gt; Grundangaben'!DD100,IF(SUM(DQ$12)&lt;DB34,0,'1. Schritt ---&gt;&gt;&gt; Grundangaben'!DD100)))</f>
        <v>8</v>
      </c>
      <c r="DE34" s="30">
        <f t="shared" si="40"/>
        <v>8</v>
      </c>
      <c r="DF34" s="31">
        <f>IF(DC34='1. Schritt ---&gt;&gt;&gt; Grundangaben'!$X$12,'1. Schritt ---&gt;&gt;&gt; Grundangaben'!$T$12,IF('2. Schritt ---&gt;&gt;&gt; Erfassung &lt;&lt;&lt;'!DC34='1. Schritt ---&gt;&gt;&gt; Grundangaben'!$X$13,'1. Schritt ---&gt;&gt;&gt; Grundangaben'!$T$13,IF('2. Schritt ---&gt;&gt;&gt; Erfassung &lt;&lt;&lt;'!DC34='1. Schritt ---&gt;&gt;&gt; Grundangaben'!$X$14,'1. Schritt ---&gt;&gt;&gt; Grundangaben'!$T$14,IF('2. Schritt ---&gt;&gt;&gt; Erfassung &lt;&lt;&lt;'!DC34='1. Schritt ---&gt;&gt;&gt; Grundangaben'!$X$15,'1. Schritt ---&gt;&gt;&gt; Grundangaben'!$T$15,IF('2. Schritt ---&gt;&gt;&gt; Erfassung &lt;&lt;&lt;'!DC34='1. Schritt ---&gt;&gt;&gt; Grundangaben'!$X$16,'1. Schritt ---&gt;&gt;&gt; Grundangaben'!$T$16,0)))))</f>
        <v>8</v>
      </c>
      <c r="DG34" s="154"/>
      <c r="DH34" s="155"/>
      <c r="DI34" s="156"/>
      <c r="DJ34" s="152"/>
      <c r="DK34" s="314">
        <f t="shared" si="41"/>
      </c>
      <c r="DL34" s="316">
        <f t="shared" si="42"/>
      </c>
      <c r="DM34" s="316">
        <f t="shared" si="43"/>
        <v>0</v>
      </c>
      <c r="DN34" s="316">
        <f t="shared" si="44"/>
      </c>
      <c r="DO34" s="315">
        <f t="shared" si="45"/>
      </c>
      <c r="DP34" s="82">
        <f t="shared" si="46"/>
      </c>
      <c r="DQ34" s="130">
        <f t="shared" si="47"/>
      </c>
      <c r="DR34" s="128"/>
      <c r="DS34" s="129">
        <f t="shared" si="48"/>
        <v>-8</v>
      </c>
      <c r="DT34" s="157"/>
      <c r="DU34" s="301"/>
      <c r="DV34" s="148"/>
      <c r="DW34" s="28">
        <f>15</f>
        <v>15</v>
      </c>
      <c r="DX34" s="29" t="str">
        <f t="shared" si="114"/>
        <v>Do</v>
      </c>
      <c r="DY34" s="30">
        <f>IF(SUM(EL$10)&gt;DW34,0,IF(EL$12="",'1. Schritt ---&gt;&gt;&gt; Grundangaben'!DY100,IF(SUM(EL$12)&lt;DW34,0,'1. Schritt ---&gt;&gt;&gt; Grundangaben'!DY100)))</f>
        <v>8</v>
      </c>
      <c r="DZ34" s="30">
        <f t="shared" si="49"/>
        <v>8</v>
      </c>
      <c r="EA34" s="31">
        <f>IF(DX34='1. Schritt ---&gt;&gt;&gt; Grundangaben'!$X$12,'1. Schritt ---&gt;&gt;&gt; Grundangaben'!$T$12,IF('2. Schritt ---&gt;&gt;&gt; Erfassung &lt;&lt;&lt;'!DX34='1. Schritt ---&gt;&gt;&gt; Grundangaben'!$X$13,'1. Schritt ---&gt;&gt;&gt; Grundangaben'!$T$13,IF('2. Schritt ---&gt;&gt;&gt; Erfassung &lt;&lt;&lt;'!DX34='1. Schritt ---&gt;&gt;&gt; Grundangaben'!$X$14,'1. Schritt ---&gt;&gt;&gt; Grundangaben'!$T$14,IF('2. Schritt ---&gt;&gt;&gt; Erfassung &lt;&lt;&lt;'!DX34='1. Schritt ---&gt;&gt;&gt; Grundangaben'!$X$15,'1. Schritt ---&gt;&gt;&gt; Grundangaben'!$T$15,IF('2. Schritt ---&gt;&gt;&gt; Erfassung &lt;&lt;&lt;'!DX34='1. Schritt ---&gt;&gt;&gt; Grundangaben'!$X$16,'1. Schritt ---&gt;&gt;&gt; Grundangaben'!$T$16,0)))))</f>
        <v>8</v>
      </c>
      <c r="EB34" s="154"/>
      <c r="EC34" s="155"/>
      <c r="ED34" s="156"/>
      <c r="EE34" s="152"/>
      <c r="EF34" s="314">
        <f t="shared" si="50"/>
      </c>
      <c r="EG34" s="316">
        <f t="shared" si="51"/>
      </c>
      <c r="EH34" s="316">
        <f t="shared" si="52"/>
        <v>0</v>
      </c>
      <c r="EI34" s="316">
        <f t="shared" si="53"/>
      </c>
      <c r="EJ34" s="315">
        <f t="shared" si="54"/>
      </c>
      <c r="EK34" s="82">
        <f t="shared" si="55"/>
      </c>
      <c r="EL34" s="130">
        <f t="shared" si="56"/>
      </c>
      <c r="EM34" s="128"/>
      <c r="EN34" s="129">
        <f t="shared" si="57"/>
        <v>-8</v>
      </c>
      <c r="EO34" s="157"/>
      <c r="EP34" s="301"/>
      <c r="EQ34" s="148"/>
      <c r="ER34" s="28">
        <f>15</f>
        <v>15</v>
      </c>
      <c r="ES34" s="29" t="str">
        <f t="shared" si="115"/>
        <v>Do</v>
      </c>
      <c r="ET34" s="30">
        <f>IF(SUM(FG$10)&gt;ER34,0,IF(FG$12="",'1. Schritt ---&gt;&gt;&gt; Grundangaben'!ET100,IF(SUM(FG$12)&lt;ER34,0,'1. Schritt ---&gt;&gt;&gt; Grundangaben'!ET100)))</f>
        <v>8</v>
      </c>
      <c r="EU34" s="30">
        <f t="shared" si="58"/>
        <v>8</v>
      </c>
      <c r="EV34" s="31">
        <f>IF(ES34='1. Schritt ---&gt;&gt;&gt; Grundangaben'!$X$12,'1. Schritt ---&gt;&gt;&gt; Grundangaben'!$T$12,IF('2. Schritt ---&gt;&gt;&gt; Erfassung &lt;&lt;&lt;'!ES34='1. Schritt ---&gt;&gt;&gt; Grundangaben'!$X$13,'1. Schritt ---&gt;&gt;&gt; Grundangaben'!$T$13,IF('2. Schritt ---&gt;&gt;&gt; Erfassung &lt;&lt;&lt;'!ES34='1. Schritt ---&gt;&gt;&gt; Grundangaben'!$X$14,'1. Schritt ---&gt;&gt;&gt; Grundangaben'!$T$14,IF('2. Schritt ---&gt;&gt;&gt; Erfassung &lt;&lt;&lt;'!ES34='1. Schritt ---&gt;&gt;&gt; Grundangaben'!$X$15,'1. Schritt ---&gt;&gt;&gt; Grundangaben'!$T$15,IF('2. Schritt ---&gt;&gt;&gt; Erfassung &lt;&lt;&lt;'!ES34='1. Schritt ---&gt;&gt;&gt; Grundangaben'!$X$16,'1. Schritt ---&gt;&gt;&gt; Grundangaben'!$T$16,0)))))</f>
        <v>8</v>
      </c>
      <c r="EW34" s="154"/>
      <c r="EX34" s="155"/>
      <c r="EY34" s="156"/>
      <c r="EZ34" s="152"/>
      <c r="FA34" s="314">
        <f t="shared" si="59"/>
      </c>
      <c r="FB34" s="316">
        <f t="shared" si="60"/>
      </c>
      <c r="FC34" s="316">
        <f t="shared" si="61"/>
        <v>0</v>
      </c>
      <c r="FD34" s="316">
        <f t="shared" si="62"/>
      </c>
      <c r="FE34" s="315">
        <f t="shared" si="63"/>
      </c>
      <c r="FF34" s="82">
        <f t="shared" si="64"/>
      </c>
      <c r="FG34" s="130">
        <f t="shared" si="65"/>
      </c>
      <c r="FH34" s="128"/>
      <c r="FI34" s="129">
        <f t="shared" si="66"/>
        <v>-8</v>
      </c>
      <c r="FJ34" s="157"/>
      <c r="FK34" s="301"/>
      <c r="FL34" s="148"/>
      <c r="FM34" s="28">
        <f>15</f>
        <v>15</v>
      </c>
      <c r="FN34" s="29" t="str">
        <f t="shared" si="116"/>
        <v>Do</v>
      </c>
      <c r="FO34" s="30">
        <f>IF(SUM(GB$10)&gt;FM34,0,IF(GB$12="",'1. Schritt ---&gt;&gt;&gt; Grundangaben'!FO100,IF(SUM(GB$12)&lt;FM34,0,'1. Schritt ---&gt;&gt;&gt; Grundangaben'!FO100)))</f>
        <v>8</v>
      </c>
      <c r="FP34" s="30">
        <f t="shared" si="67"/>
        <v>8</v>
      </c>
      <c r="FQ34" s="31">
        <f>IF(FN34='1. Schritt ---&gt;&gt;&gt; Grundangaben'!$X$12,'1. Schritt ---&gt;&gt;&gt; Grundangaben'!$T$12,IF('2. Schritt ---&gt;&gt;&gt; Erfassung &lt;&lt;&lt;'!FN34='1. Schritt ---&gt;&gt;&gt; Grundangaben'!$X$13,'1. Schritt ---&gt;&gt;&gt; Grundangaben'!$T$13,IF('2. Schritt ---&gt;&gt;&gt; Erfassung &lt;&lt;&lt;'!FN34='1. Schritt ---&gt;&gt;&gt; Grundangaben'!$X$14,'1. Schritt ---&gt;&gt;&gt; Grundangaben'!$T$14,IF('2. Schritt ---&gt;&gt;&gt; Erfassung &lt;&lt;&lt;'!FN34='1. Schritt ---&gt;&gt;&gt; Grundangaben'!$X$15,'1. Schritt ---&gt;&gt;&gt; Grundangaben'!$T$15,IF('2. Schritt ---&gt;&gt;&gt; Erfassung &lt;&lt;&lt;'!FN34='1. Schritt ---&gt;&gt;&gt; Grundangaben'!$X$16,'1. Schritt ---&gt;&gt;&gt; Grundangaben'!$T$16,0)))))</f>
        <v>8</v>
      </c>
      <c r="FR34" s="154"/>
      <c r="FS34" s="155"/>
      <c r="FT34" s="156"/>
      <c r="FU34" s="152"/>
      <c r="FV34" s="314">
        <f t="shared" si="68"/>
      </c>
      <c r="FW34" s="316">
        <f t="shared" si="69"/>
      </c>
      <c r="FX34" s="316">
        <f t="shared" si="70"/>
        <v>0</v>
      </c>
      <c r="FY34" s="316">
        <f t="shared" si="71"/>
      </c>
      <c r="FZ34" s="315">
        <f t="shared" si="72"/>
      </c>
      <c r="GA34" s="82">
        <f t="shared" si="73"/>
      </c>
      <c r="GB34" s="130">
        <f t="shared" si="74"/>
      </c>
      <c r="GC34" s="128"/>
      <c r="GD34" s="129">
        <f t="shared" si="75"/>
        <v>-8</v>
      </c>
      <c r="GE34" s="157"/>
      <c r="GF34" s="301"/>
      <c r="GG34" s="148"/>
      <c r="GH34" s="28">
        <f>15</f>
        <v>15</v>
      </c>
      <c r="GI34" s="29" t="str">
        <f t="shared" si="117"/>
        <v>Do</v>
      </c>
      <c r="GJ34" s="30">
        <f>IF(SUM(GW$10)&gt;GH34,0,IF(GW$12="",'1. Schritt ---&gt;&gt;&gt; Grundangaben'!GJ100,IF(SUM(GW$12)&lt;GH34,0,'1. Schritt ---&gt;&gt;&gt; Grundangaben'!GJ100)))</f>
        <v>8</v>
      </c>
      <c r="GK34" s="30">
        <f t="shared" si="76"/>
        <v>8</v>
      </c>
      <c r="GL34" s="31">
        <f>IF(GI34='1. Schritt ---&gt;&gt;&gt; Grundangaben'!$X$12,'1. Schritt ---&gt;&gt;&gt; Grundangaben'!$T$12,IF('2. Schritt ---&gt;&gt;&gt; Erfassung &lt;&lt;&lt;'!GI34='1. Schritt ---&gt;&gt;&gt; Grundangaben'!$X$13,'1. Schritt ---&gt;&gt;&gt; Grundangaben'!$T$13,IF('2. Schritt ---&gt;&gt;&gt; Erfassung &lt;&lt;&lt;'!GI34='1. Schritt ---&gt;&gt;&gt; Grundangaben'!$X$14,'1. Schritt ---&gt;&gt;&gt; Grundangaben'!$T$14,IF('2. Schritt ---&gt;&gt;&gt; Erfassung &lt;&lt;&lt;'!GI34='1. Schritt ---&gt;&gt;&gt; Grundangaben'!$X$15,'1. Schritt ---&gt;&gt;&gt; Grundangaben'!$T$15,IF('2. Schritt ---&gt;&gt;&gt; Erfassung &lt;&lt;&lt;'!GI34='1. Schritt ---&gt;&gt;&gt; Grundangaben'!$X$16,'1. Schritt ---&gt;&gt;&gt; Grundangaben'!$T$16,0)))))</f>
        <v>8</v>
      </c>
      <c r="GM34" s="154"/>
      <c r="GN34" s="155"/>
      <c r="GO34" s="156"/>
      <c r="GP34" s="152"/>
      <c r="GQ34" s="314">
        <f t="shared" si="77"/>
      </c>
      <c r="GR34" s="316">
        <f t="shared" si="78"/>
      </c>
      <c r="GS34" s="316">
        <f t="shared" si="79"/>
        <v>0</v>
      </c>
      <c r="GT34" s="316">
        <f t="shared" si="80"/>
      </c>
      <c r="GU34" s="315">
        <f t="shared" si="81"/>
      </c>
      <c r="GV34" s="82">
        <f t="shared" si="82"/>
      </c>
      <c r="GW34" s="130">
        <f t="shared" si="83"/>
      </c>
      <c r="GX34" s="128"/>
      <c r="GY34" s="129">
        <f t="shared" si="84"/>
        <v>-8</v>
      </c>
      <c r="GZ34" s="157"/>
      <c r="HA34" s="301"/>
      <c r="HB34" s="148"/>
      <c r="HC34" s="28">
        <f>15</f>
        <v>15</v>
      </c>
      <c r="HD34" s="29" t="str">
        <f t="shared" si="118"/>
        <v>Do</v>
      </c>
      <c r="HE34" s="30">
        <f>IF(SUM(HR$10)&gt;HC34,0,IF(HR$12="",'1. Schritt ---&gt;&gt;&gt; Grundangaben'!HE100,IF(SUM(HR$12)&lt;HC34,0,'1. Schritt ---&gt;&gt;&gt; Grundangaben'!HE100)))</f>
        <v>8</v>
      </c>
      <c r="HF34" s="30">
        <f t="shared" si="85"/>
        <v>8</v>
      </c>
      <c r="HG34" s="31">
        <f>IF(HD34='1. Schritt ---&gt;&gt;&gt; Grundangaben'!$X$12,'1. Schritt ---&gt;&gt;&gt; Grundangaben'!$T$12,IF('2. Schritt ---&gt;&gt;&gt; Erfassung &lt;&lt;&lt;'!HD34='1. Schritt ---&gt;&gt;&gt; Grundangaben'!$X$13,'1. Schritt ---&gt;&gt;&gt; Grundangaben'!$T$13,IF('2. Schritt ---&gt;&gt;&gt; Erfassung &lt;&lt;&lt;'!HD34='1. Schritt ---&gt;&gt;&gt; Grundangaben'!$X$14,'1. Schritt ---&gt;&gt;&gt; Grundangaben'!$T$14,IF('2. Schritt ---&gt;&gt;&gt; Erfassung &lt;&lt;&lt;'!HD34='1. Schritt ---&gt;&gt;&gt; Grundangaben'!$X$15,'1. Schritt ---&gt;&gt;&gt; Grundangaben'!$T$15,IF('2. Schritt ---&gt;&gt;&gt; Erfassung &lt;&lt;&lt;'!HD34='1. Schritt ---&gt;&gt;&gt; Grundangaben'!$X$16,'1. Schritt ---&gt;&gt;&gt; Grundangaben'!$T$16,0)))))</f>
        <v>8</v>
      </c>
      <c r="HH34" s="154"/>
      <c r="HI34" s="155"/>
      <c r="HJ34" s="156"/>
      <c r="HK34" s="152"/>
      <c r="HL34" s="314">
        <f t="shared" si="86"/>
      </c>
      <c r="HM34" s="316">
        <f t="shared" si="87"/>
      </c>
      <c r="HN34" s="316">
        <f t="shared" si="88"/>
        <v>0</v>
      </c>
      <c r="HO34" s="316">
        <f t="shared" si="89"/>
      </c>
      <c r="HP34" s="315">
        <f t="shared" si="90"/>
      </c>
      <c r="HQ34" s="82">
        <f t="shared" si="91"/>
      </c>
      <c r="HR34" s="130">
        <f t="shared" si="92"/>
      </c>
      <c r="HS34" s="128"/>
      <c r="HT34" s="129">
        <f t="shared" si="93"/>
        <v>-8</v>
      </c>
      <c r="HU34" s="157"/>
      <c r="HV34" s="301"/>
      <c r="HW34" s="148"/>
      <c r="HX34" s="266">
        <f>15</f>
        <v>15</v>
      </c>
      <c r="HY34" s="267" t="str">
        <f t="shared" si="119"/>
        <v>Do</v>
      </c>
      <c r="HZ34" s="268">
        <f>IF(SUM(IM$10)&gt;HX34,0,IF(IM$12="",'1. Schritt ---&gt;&gt;&gt; Grundangaben'!HZ100,IF(SUM(IM$12)&lt;HX34,0,'1. Schritt ---&gt;&gt;&gt; Grundangaben'!HZ100)))</f>
        <v>8</v>
      </c>
      <c r="IA34" s="268">
        <f t="shared" si="94"/>
        <v>8</v>
      </c>
      <c r="IB34" s="31">
        <f>IF(HY34='1. Schritt ---&gt;&gt;&gt; Grundangaben'!$X$12,'1. Schritt ---&gt;&gt;&gt; Grundangaben'!$T$12,IF('2. Schritt ---&gt;&gt;&gt; Erfassung &lt;&lt;&lt;'!HY34='1. Schritt ---&gt;&gt;&gt; Grundangaben'!$X$13,'1. Schritt ---&gt;&gt;&gt; Grundangaben'!$T$13,IF('2. Schritt ---&gt;&gt;&gt; Erfassung &lt;&lt;&lt;'!HY34='1. Schritt ---&gt;&gt;&gt; Grundangaben'!$X$14,'1. Schritt ---&gt;&gt;&gt; Grundangaben'!$T$14,IF('2. Schritt ---&gt;&gt;&gt; Erfassung &lt;&lt;&lt;'!HY34='1. Schritt ---&gt;&gt;&gt; Grundangaben'!$X$15,'1. Schritt ---&gt;&gt;&gt; Grundangaben'!$T$15,IF('2. Schritt ---&gt;&gt;&gt; Erfassung &lt;&lt;&lt;'!HY34='1. Schritt ---&gt;&gt;&gt; Grundangaben'!$X$16,'1. Schritt ---&gt;&gt;&gt; Grundangaben'!$T$16,0)))))</f>
        <v>8</v>
      </c>
      <c r="IC34" s="260"/>
      <c r="ID34" s="261"/>
      <c r="IE34" s="262"/>
      <c r="IF34" s="263"/>
      <c r="IG34" s="314">
        <f t="shared" si="95"/>
      </c>
      <c r="IH34" s="316">
        <f t="shared" si="96"/>
      </c>
      <c r="II34" s="316">
        <f t="shared" si="97"/>
        <v>0</v>
      </c>
      <c r="IJ34" s="316">
        <f t="shared" si="98"/>
      </c>
      <c r="IK34" s="315">
        <f t="shared" si="99"/>
      </c>
      <c r="IL34" s="82">
        <f t="shared" si="100"/>
      </c>
      <c r="IM34" s="130">
        <f t="shared" si="101"/>
      </c>
      <c r="IN34" s="128"/>
      <c r="IO34" s="129">
        <f t="shared" si="102"/>
        <v>-8</v>
      </c>
      <c r="IP34" s="157"/>
      <c r="IQ34" s="301"/>
      <c r="IR34" s="148"/>
    </row>
    <row r="35" spans="1:252" s="32" customFormat="1" ht="22.5" customHeight="1">
      <c r="A35" s="28">
        <f>16</f>
        <v>16</v>
      </c>
      <c r="B35" s="29" t="str">
        <f t="shared" si="108"/>
        <v>Fr</v>
      </c>
      <c r="C35" s="30">
        <f>IF(SUM(P$10)&gt;A35,0,IF(P$12="",'1. Schritt ---&gt;&gt;&gt; Grundangaben'!C101,IF(SUM(P$12)&lt;A35,0,'1. Schritt ---&gt;&gt;&gt; Grundangaben'!C101)))</f>
        <v>6</v>
      </c>
      <c r="D35" s="30">
        <f t="shared" si="103"/>
        <v>6</v>
      </c>
      <c r="E35" s="31">
        <f>IF(B35='1. Schritt ---&gt;&gt;&gt; Grundangaben'!$X$12,'1. Schritt ---&gt;&gt;&gt; Grundangaben'!$T$12,IF('2. Schritt ---&gt;&gt;&gt; Erfassung &lt;&lt;&lt;'!B35='1. Schritt ---&gt;&gt;&gt; Grundangaben'!$X$13,'1. Schritt ---&gt;&gt;&gt; Grundangaben'!$T$13,IF('2. Schritt ---&gt;&gt;&gt; Erfassung &lt;&lt;&lt;'!B35='1. Schritt ---&gt;&gt;&gt; Grundangaben'!$X$14,'1. Schritt ---&gt;&gt;&gt; Grundangaben'!$T$14,IF('2. Schritt ---&gt;&gt;&gt; Erfassung &lt;&lt;&lt;'!B35='1. Schritt ---&gt;&gt;&gt; Grundangaben'!$X$15,'1. Schritt ---&gt;&gt;&gt; Grundangaben'!$T$15,IF('2. Schritt ---&gt;&gt;&gt; Erfassung &lt;&lt;&lt;'!B35='1. Schritt ---&gt;&gt;&gt; Grundangaben'!$X$16,'1. Schritt ---&gt;&gt;&gt; Grundangaben'!$T$16,0)))))</f>
        <v>6</v>
      </c>
      <c r="F35" s="154"/>
      <c r="G35" s="155"/>
      <c r="H35" s="156"/>
      <c r="I35" s="312"/>
      <c r="J35" s="314">
        <f t="shared" si="120"/>
      </c>
      <c r="K35" s="316">
        <f t="shared" si="121"/>
      </c>
      <c r="L35" s="316">
        <f t="shared" si="104"/>
        <v>0</v>
      </c>
      <c r="M35" s="316">
        <f t="shared" si="122"/>
      </c>
      <c r="N35" s="315">
        <f t="shared" si="123"/>
      </c>
      <c r="O35" s="82">
        <f t="shared" si="105"/>
      </c>
      <c r="P35" s="130">
        <f t="shared" si="106"/>
      </c>
      <c r="Q35" s="128"/>
      <c r="R35" s="129">
        <f t="shared" si="107"/>
        <v>-6</v>
      </c>
      <c r="S35" s="157"/>
      <c r="T35" s="301"/>
      <c r="U35" s="148"/>
      <c r="V35" s="28">
        <f>16</f>
        <v>16</v>
      </c>
      <c r="W35" s="29" t="str">
        <f t="shared" si="109"/>
        <v>Fr</v>
      </c>
      <c r="X35" s="30">
        <f>IF(SUM(AK$10)&gt;V35,0,IF(AK$12="",'1. Schritt ---&gt;&gt;&gt; Grundangaben'!X101,IF(SUM(AK$12)&lt;V35,0,'1. Schritt ---&gt;&gt;&gt; Grundangaben'!X101)))</f>
        <v>6</v>
      </c>
      <c r="Y35" s="30">
        <f t="shared" si="4"/>
        <v>6</v>
      </c>
      <c r="Z35" s="31">
        <f>IF(W35='1. Schritt ---&gt;&gt;&gt; Grundangaben'!$X$12,'1. Schritt ---&gt;&gt;&gt; Grundangaben'!$T$12,IF('2. Schritt ---&gt;&gt;&gt; Erfassung &lt;&lt;&lt;'!W35='1. Schritt ---&gt;&gt;&gt; Grundangaben'!$X$13,'1. Schritt ---&gt;&gt;&gt; Grundangaben'!$T$13,IF('2. Schritt ---&gt;&gt;&gt; Erfassung &lt;&lt;&lt;'!W35='1. Schritt ---&gt;&gt;&gt; Grundangaben'!$X$14,'1. Schritt ---&gt;&gt;&gt; Grundangaben'!$T$14,IF('2. Schritt ---&gt;&gt;&gt; Erfassung &lt;&lt;&lt;'!W35='1. Schritt ---&gt;&gt;&gt; Grundangaben'!$X$15,'1. Schritt ---&gt;&gt;&gt; Grundangaben'!$T$15,IF('2. Schritt ---&gt;&gt;&gt; Erfassung &lt;&lt;&lt;'!W35='1. Schritt ---&gt;&gt;&gt; Grundangaben'!$X$16,'1. Schritt ---&gt;&gt;&gt; Grundangaben'!$T$16,0)))))</f>
        <v>6</v>
      </c>
      <c r="AA35" s="154"/>
      <c r="AB35" s="155"/>
      <c r="AC35" s="156"/>
      <c r="AD35" s="152"/>
      <c r="AE35" s="314">
        <f t="shared" si="5"/>
      </c>
      <c r="AF35" s="316">
        <f t="shared" si="6"/>
      </c>
      <c r="AG35" s="316">
        <f t="shared" si="7"/>
        <v>0</v>
      </c>
      <c r="AH35" s="316">
        <f t="shared" si="8"/>
      </c>
      <c r="AI35" s="315">
        <f t="shared" si="9"/>
      </c>
      <c r="AJ35" s="82">
        <f t="shared" si="10"/>
      </c>
      <c r="AK35" s="130">
        <f t="shared" si="11"/>
      </c>
      <c r="AL35" s="128"/>
      <c r="AM35" s="129">
        <f t="shared" si="12"/>
        <v>-6</v>
      </c>
      <c r="AN35" s="157"/>
      <c r="AO35" s="301"/>
      <c r="AP35" s="148"/>
      <c r="AQ35" s="28">
        <f>16</f>
        <v>16</v>
      </c>
      <c r="AR35" s="29" t="str">
        <f t="shared" si="110"/>
        <v>Fr</v>
      </c>
      <c r="AS35" s="30">
        <f>IF(SUM(BF$10)&gt;AQ35,0,IF(BF$12="",'1. Schritt ---&gt;&gt;&gt; Grundangaben'!AS101,IF(SUM(BF$12)&lt;AQ35,0,'1. Schritt ---&gt;&gt;&gt; Grundangaben'!AS101)))</f>
        <v>6</v>
      </c>
      <c r="AT35" s="30">
        <f t="shared" si="13"/>
        <v>6</v>
      </c>
      <c r="AU35" s="31">
        <f>IF(AR35='1. Schritt ---&gt;&gt;&gt; Grundangaben'!$X$12,'1. Schritt ---&gt;&gt;&gt; Grundangaben'!$T$12,IF('2. Schritt ---&gt;&gt;&gt; Erfassung &lt;&lt;&lt;'!AR35='1. Schritt ---&gt;&gt;&gt; Grundangaben'!$X$13,'1. Schritt ---&gt;&gt;&gt; Grundangaben'!$T$13,IF('2. Schritt ---&gt;&gt;&gt; Erfassung &lt;&lt;&lt;'!AR35='1. Schritt ---&gt;&gt;&gt; Grundangaben'!$X$14,'1. Schritt ---&gt;&gt;&gt; Grundangaben'!$T$14,IF('2. Schritt ---&gt;&gt;&gt; Erfassung &lt;&lt;&lt;'!AR35='1. Schritt ---&gt;&gt;&gt; Grundangaben'!$X$15,'1. Schritt ---&gt;&gt;&gt; Grundangaben'!$T$15,IF('2. Schritt ---&gt;&gt;&gt; Erfassung &lt;&lt;&lt;'!AR35='1. Schritt ---&gt;&gt;&gt; Grundangaben'!$X$16,'1. Schritt ---&gt;&gt;&gt; Grundangaben'!$T$16,0)))))</f>
        <v>6</v>
      </c>
      <c r="AV35" s="154"/>
      <c r="AW35" s="155"/>
      <c r="AX35" s="156"/>
      <c r="AY35" s="152"/>
      <c r="AZ35" s="314">
        <f t="shared" si="14"/>
      </c>
      <c r="BA35" s="316">
        <f t="shared" si="15"/>
      </c>
      <c r="BB35" s="316">
        <f t="shared" si="16"/>
        <v>0</v>
      </c>
      <c r="BC35" s="316">
        <f t="shared" si="17"/>
      </c>
      <c r="BD35" s="315">
        <f t="shared" si="18"/>
      </c>
      <c r="BE35" s="82">
        <f t="shared" si="19"/>
      </c>
      <c r="BF35" s="130">
        <f t="shared" si="20"/>
      </c>
      <c r="BG35" s="128"/>
      <c r="BH35" s="129">
        <f t="shared" si="21"/>
        <v>-6</v>
      </c>
      <c r="BI35" s="157"/>
      <c r="BJ35" s="301"/>
      <c r="BK35" s="148"/>
      <c r="BL35" s="28">
        <f>16</f>
        <v>16</v>
      </c>
      <c r="BM35" s="29" t="str">
        <f t="shared" si="111"/>
        <v>Fr</v>
      </c>
      <c r="BN35" s="30">
        <f>IF(SUM(CA$10)&gt;BL35,0,IF(CA$12="",'1. Schritt ---&gt;&gt;&gt; Grundangaben'!BN101,IF(SUM(CA$12)&lt;BL35,0,'1. Schritt ---&gt;&gt;&gt; Grundangaben'!BN101)))</f>
        <v>6</v>
      </c>
      <c r="BO35" s="30">
        <f t="shared" si="22"/>
        <v>6</v>
      </c>
      <c r="BP35" s="31">
        <f>IF(BM35='1. Schritt ---&gt;&gt;&gt; Grundangaben'!$X$12,'1. Schritt ---&gt;&gt;&gt; Grundangaben'!$T$12,IF('2. Schritt ---&gt;&gt;&gt; Erfassung &lt;&lt;&lt;'!BM35='1. Schritt ---&gt;&gt;&gt; Grundangaben'!$X$13,'1. Schritt ---&gt;&gt;&gt; Grundangaben'!$T$13,IF('2. Schritt ---&gt;&gt;&gt; Erfassung &lt;&lt;&lt;'!BM35='1. Schritt ---&gt;&gt;&gt; Grundangaben'!$X$14,'1. Schritt ---&gt;&gt;&gt; Grundangaben'!$T$14,IF('2. Schritt ---&gt;&gt;&gt; Erfassung &lt;&lt;&lt;'!BM35='1. Schritt ---&gt;&gt;&gt; Grundangaben'!$X$15,'1. Schritt ---&gt;&gt;&gt; Grundangaben'!$T$15,IF('2. Schritt ---&gt;&gt;&gt; Erfassung &lt;&lt;&lt;'!BM35='1. Schritt ---&gt;&gt;&gt; Grundangaben'!$X$16,'1. Schritt ---&gt;&gt;&gt; Grundangaben'!$T$16,0)))))</f>
        <v>6</v>
      </c>
      <c r="BQ35" s="154"/>
      <c r="BR35" s="155"/>
      <c r="BS35" s="156"/>
      <c r="BT35" s="152"/>
      <c r="BU35" s="314">
        <f t="shared" si="23"/>
      </c>
      <c r="BV35" s="316">
        <f t="shared" si="24"/>
      </c>
      <c r="BW35" s="316">
        <f t="shared" si="25"/>
        <v>0</v>
      </c>
      <c r="BX35" s="316">
        <f t="shared" si="26"/>
      </c>
      <c r="BY35" s="315">
        <f t="shared" si="27"/>
      </c>
      <c r="BZ35" s="82">
        <f t="shared" si="28"/>
      </c>
      <c r="CA35" s="130">
        <f t="shared" si="29"/>
      </c>
      <c r="CB35" s="128"/>
      <c r="CC35" s="129">
        <f t="shared" si="30"/>
        <v>-6</v>
      </c>
      <c r="CD35" s="157"/>
      <c r="CE35" s="301"/>
      <c r="CF35" s="148"/>
      <c r="CG35" s="28">
        <f>16</f>
        <v>16</v>
      </c>
      <c r="CH35" s="29" t="str">
        <f t="shared" si="112"/>
        <v>Fr</v>
      </c>
      <c r="CI35" s="30">
        <f>IF(SUM(CV$10)&gt;CG35,0,IF(CV$12="",'1. Schritt ---&gt;&gt;&gt; Grundangaben'!CI101,IF(SUM(CV$12)&lt;CG35,0,'1. Schritt ---&gt;&gt;&gt; Grundangaben'!CI101)))</f>
        <v>6</v>
      </c>
      <c r="CJ35" s="30">
        <f t="shared" si="31"/>
        <v>6</v>
      </c>
      <c r="CK35" s="31">
        <f>IF(CH35='1. Schritt ---&gt;&gt;&gt; Grundangaben'!$X$12,'1. Schritt ---&gt;&gt;&gt; Grundangaben'!$T$12,IF('2. Schritt ---&gt;&gt;&gt; Erfassung &lt;&lt;&lt;'!CH35='1. Schritt ---&gt;&gt;&gt; Grundangaben'!$X$13,'1. Schritt ---&gt;&gt;&gt; Grundangaben'!$T$13,IF('2. Schritt ---&gt;&gt;&gt; Erfassung &lt;&lt;&lt;'!CH35='1. Schritt ---&gt;&gt;&gt; Grundangaben'!$X$14,'1. Schritt ---&gt;&gt;&gt; Grundangaben'!$T$14,IF('2. Schritt ---&gt;&gt;&gt; Erfassung &lt;&lt;&lt;'!CH35='1. Schritt ---&gt;&gt;&gt; Grundangaben'!$X$15,'1. Schritt ---&gt;&gt;&gt; Grundangaben'!$T$15,IF('2. Schritt ---&gt;&gt;&gt; Erfassung &lt;&lt;&lt;'!CH35='1. Schritt ---&gt;&gt;&gt; Grundangaben'!$X$16,'1. Schritt ---&gt;&gt;&gt; Grundangaben'!$T$16,0)))))</f>
        <v>6</v>
      </c>
      <c r="CL35" s="154"/>
      <c r="CM35" s="155"/>
      <c r="CN35" s="156"/>
      <c r="CO35" s="152"/>
      <c r="CP35" s="314">
        <f t="shared" si="32"/>
      </c>
      <c r="CQ35" s="316">
        <f t="shared" si="33"/>
      </c>
      <c r="CR35" s="316">
        <f t="shared" si="34"/>
        <v>0</v>
      </c>
      <c r="CS35" s="316">
        <f t="shared" si="35"/>
      </c>
      <c r="CT35" s="315">
        <f t="shared" si="36"/>
      </c>
      <c r="CU35" s="82">
        <f t="shared" si="37"/>
      </c>
      <c r="CV35" s="130">
        <f t="shared" si="38"/>
      </c>
      <c r="CW35" s="128"/>
      <c r="CX35" s="129">
        <f t="shared" si="39"/>
        <v>-6</v>
      </c>
      <c r="CY35" s="157"/>
      <c r="CZ35" s="301"/>
      <c r="DA35" s="148"/>
      <c r="DB35" s="28">
        <f>16</f>
        <v>16</v>
      </c>
      <c r="DC35" s="29" t="str">
        <f t="shared" si="113"/>
        <v>Fr</v>
      </c>
      <c r="DD35" s="30">
        <f>IF(SUM(DQ$10)&gt;DB35,0,IF(DQ$12="",'1. Schritt ---&gt;&gt;&gt; Grundangaben'!DD101,IF(SUM(DQ$12)&lt;DB35,0,'1. Schritt ---&gt;&gt;&gt; Grundangaben'!DD101)))</f>
        <v>6</v>
      </c>
      <c r="DE35" s="30">
        <f t="shared" si="40"/>
        <v>6</v>
      </c>
      <c r="DF35" s="31">
        <f>IF(DC35='1. Schritt ---&gt;&gt;&gt; Grundangaben'!$X$12,'1. Schritt ---&gt;&gt;&gt; Grundangaben'!$T$12,IF('2. Schritt ---&gt;&gt;&gt; Erfassung &lt;&lt;&lt;'!DC35='1. Schritt ---&gt;&gt;&gt; Grundangaben'!$X$13,'1. Schritt ---&gt;&gt;&gt; Grundangaben'!$T$13,IF('2. Schritt ---&gt;&gt;&gt; Erfassung &lt;&lt;&lt;'!DC35='1. Schritt ---&gt;&gt;&gt; Grundangaben'!$X$14,'1. Schritt ---&gt;&gt;&gt; Grundangaben'!$T$14,IF('2. Schritt ---&gt;&gt;&gt; Erfassung &lt;&lt;&lt;'!DC35='1. Schritt ---&gt;&gt;&gt; Grundangaben'!$X$15,'1. Schritt ---&gt;&gt;&gt; Grundangaben'!$T$15,IF('2. Schritt ---&gt;&gt;&gt; Erfassung &lt;&lt;&lt;'!DC35='1. Schritt ---&gt;&gt;&gt; Grundangaben'!$X$16,'1. Schritt ---&gt;&gt;&gt; Grundangaben'!$T$16,0)))))</f>
        <v>6</v>
      </c>
      <c r="DG35" s="154"/>
      <c r="DH35" s="155"/>
      <c r="DI35" s="156"/>
      <c r="DJ35" s="152"/>
      <c r="DK35" s="314">
        <f t="shared" si="41"/>
      </c>
      <c r="DL35" s="316">
        <f t="shared" si="42"/>
      </c>
      <c r="DM35" s="316">
        <f t="shared" si="43"/>
        <v>0</v>
      </c>
      <c r="DN35" s="316">
        <f t="shared" si="44"/>
      </c>
      <c r="DO35" s="315">
        <f t="shared" si="45"/>
      </c>
      <c r="DP35" s="82">
        <f t="shared" si="46"/>
      </c>
      <c r="DQ35" s="130">
        <f t="shared" si="47"/>
      </c>
      <c r="DR35" s="128"/>
      <c r="DS35" s="129">
        <f t="shared" si="48"/>
        <v>-6</v>
      </c>
      <c r="DT35" s="157"/>
      <c r="DU35" s="301"/>
      <c r="DV35" s="148"/>
      <c r="DW35" s="28">
        <f>16</f>
        <v>16</v>
      </c>
      <c r="DX35" s="29" t="str">
        <f t="shared" si="114"/>
        <v>Fr</v>
      </c>
      <c r="DY35" s="30">
        <f>IF(SUM(EL$10)&gt;DW35,0,IF(EL$12="",'1. Schritt ---&gt;&gt;&gt; Grundangaben'!DY101,IF(SUM(EL$12)&lt;DW35,0,'1. Schritt ---&gt;&gt;&gt; Grundangaben'!DY101)))</f>
        <v>6</v>
      </c>
      <c r="DZ35" s="30">
        <f t="shared" si="49"/>
        <v>6</v>
      </c>
      <c r="EA35" s="31">
        <f>IF(DX35='1. Schritt ---&gt;&gt;&gt; Grundangaben'!$X$12,'1. Schritt ---&gt;&gt;&gt; Grundangaben'!$T$12,IF('2. Schritt ---&gt;&gt;&gt; Erfassung &lt;&lt;&lt;'!DX35='1. Schritt ---&gt;&gt;&gt; Grundangaben'!$X$13,'1. Schritt ---&gt;&gt;&gt; Grundangaben'!$T$13,IF('2. Schritt ---&gt;&gt;&gt; Erfassung &lt;&lt;&lt;'!DX35='1. Schritt ---&gt;&gt;&gt; Grundangaben'!$X$14,'1. Schritt ---&gt;&gt;&gt; Grundangaben'!$T$14,IF('2. Schritt ---&gt;&gt;&gt; Erfassung &lt;&lt;&lt;'!DX35='1. Schritt ---&gt;&gt;&gt; Grundangaben'!$X$15,'1. Schritt ---&gt;&gt;&gt; Grundangaben'!$T$15,IF('2. Schritt ---&gt;&gt;&gt; Erfassung &lt;&lt;&lt;'!DX35='1. Schritt ---&gt;&gt;&gt; Grundangaben'!$X$16,'1. Schritt ---&gt;&gt;&gt; Grundangaben'!$T$16,0)))))</f>
        <v>6</v>
      </c>
      <c r="EB35" s="154"/>
      <c r="EC35" s="155"/>
      <c r="ED35" s="156"/>
      <c r="EE35" s="152"/>
      <c r="EF35" s="314">
        <f t="shared" si="50"/>
      </c>
      <c r="EG35" s="316">
        <f t="shared" si="51"/>
      </c>
      <c r="EH35" s="316">
        <f t="shared" si="52"/>
        <v>0</v>
      </c>
      <c r="EI35" s="316">
        <f t="shared" si="53"/>
      </c>
      <c r="EJ35" s="315">
        <f t="shared" si="54"/>
      </c>
      <c r="EK35" s="82">
        <f t="shared" si="55"/>
      </c>
      <c r="EL35" s="130">
        <f t="shared" si="56"/>
      </c>
      <c r="EM35" s="128"/>
      <c r="EN35" s="129">
        <f t="shared" si="57"/>
        <v>-6</v>
      </c>
      <c r="EO35" s="157"/>
      <c r="EP35" s="301"/>
      <c r="EQ35" s="148"/>
      <c r="ER35" s="28">
        <f>16</f>
        <v>16</v>
      </c>
      <c r="ES35" s="29" t="str">
        <f t="shared" si="115"/>
        <v>Fr</v>
      </c>
      <c r="ET35" s="30">
        <f>IF(SUM(FG$10)&gt;ER35,0,IF(FG$12="",'1. Schritt ---&gt;&gt;&gt; Grundangaben'!ET101,IF(SUM(FG$12)&lt;ER35,0,'1. Schritt ---&gt;&gt;&gt; Grundangaben'!ET101)))</f>
        <v>6</v>
      </c>
      <c r="EU35" s="30">
        <f t="shared" si="58"/>
        <v>6</v>
      </c>
      <c r="EV35" s="31">
        <f>IF(ES35='1. Schritt ---&gt;&gt;&gt; Grundangaben'!$X$12,'1. Schritt ---&gt;&gt;&gt; Grundangaben'!$T$12,IF('2. Schritt ---&gt;&gt;&gt; Erfassung &lt;&lt;&lt;'!ES35='1. Schritt ---&gt;&gt;&gt; Grundangaben'!$X$13,'1. Schritt ---&gt;&gt;&gt; Grundangaben'!$T$13,IF('2. Schritt ---&gt;&gt;&gt; Erfassung &lt;&lt;&lt;'!ES35='1. Schritt ---&gt;&gt;&gt; Grundangaben'!$X$14,'1. Schritt ---&gt;&gt;&gt; Grundangaben'!$T$14,IF('2. Schritt ---&gt;&gt;&gt; Erfassung &lt;&lt;&lt;'!ES35='1. Schritt ---&gt;&gt;&gt; Grundangaben'!$X$15,'1. Schritt ---&gt;&gt;&gt; Grundangaben'!$T$15,IF('2. Schritt ---&gt;&gt;&gt; Erfassung &lt;&lt;&lt;'!ES35='1. Schritt ---&gt;&gt;&gt; Grundangaben'!$X$16,'1. Schritt ---&gt;&gt;&gt; Grundangaben'!$T$16,0)))))</f>
        <v>6</v>
      </c>
      <c r="EW35" s="154"/>
      <c r="EX35" s="155"/>
      <c r="EY35" s="156"/>
      <c r="EZ35" s="152"/>
      <c r="FA35" s="314">
        <f t="shared" si="59"/>
      </c>
      <c r="FB35" s="316">
        <f t="shared" si="60"/>
      </c>
      <c r="FC35" s="316">
        <f t="shared" si="61"/>
        <v>0</v>
      </c>
      <c r="FD35" s="316">
        <f t="shared" si="62"/>
      </c>
      <c r="FE35" s="315">
        <f t="shared" si="63"/>
      </c>
      <c r="FF35" s="82">
        <f t="shared" si="64"/>
      </c>
      <c r="FG35" s="130">
        <f t="shared" si="65"/>
      </c>
      <c r="FH35" s="128"/>
      <c r="FI35" s="129">
        <f t="shared" si="66"/>
        <v>-6</v>
      </c>
      <c r="FJ35" s="157"/>
      <c r="FK35" s="301"/>
      <c r="FL35" s="148"/>
      <c r="FM35" s="28">
        <f>16</f>
        <v>16</v>
      </c>
      <c r="FN35" s="29" t="str">
        <f t="shared" si="116"/>
        <v>Fr</v>
      </c>
      <c r="FO35" s="30">
        <f>IF(SUM(GB$10)&gt;FM35,0,IF(GB$12="",'1. Schritt ---&gt;&gt;&gt; Grundangaben'!FO101,IF(SUM(GB$12)&lt;FM35,0,'1. Schritt ---&gt;&gt;&gt; Grundangaben'!FO101)))</f>
        <v>6</v>
      </c>
      <c r="FP35" s="30">
        <f t="shared" si="67"/>
        <v>6</v>
      </c>
      <c r="FQ35" s="31">
        <f>IF(FN35='1. Schritt ---&gt;&gt;&gt; Grundangaben'!$X$12,'1. Schritt ---&gt;&gt;&gt; Grundangaben'!$T$12,IF('2. Schritt ---&gt;&gt;&gt; Erfassung &lt;&lt;&lt;'!FN35='1. Schritt ---&gt;&gt;&gt; Grundangaben'!$X$13,'1. Schritt ---&gt;&gt;&gt; Grundangaben'!$T$13,IF('2. Schritt ---&gt;&gt;&gt; Erfassung &lt;&lt;&lt;'!FN35='1. Schritt ---&gt;&gt;&gt; Grundangaben'!$X$14,'1. Schritt ---&gt;&gt;&gt; Grundangaben'!$T$14,IF('2. Schritt ---&gt;&gt;&gt; Erfassung &lt;&lt;&lt;'!FN35='1. Schritt ---&gt;&gt;&gt; Grundangaben'!$X$15,'1. Schritt ---&gt;&gt;&gt; Grundangaben'!$T$15,IF('2. Schritt ---&gt;&gt;&gt; Erfassung &lt;&lt;&lt;'!FN35='1. Schritt ---&gt;&gt;&gt; Grundangaben'!$X$16,'1. Schritt ---&gt;&gt;&gt; Grundangaben'!$T$16,0)))))</f>
        <v>6</v>
      </c>
      <c r="FR35" s="154"/>
      <c r="FS35" s="155"/>
      <c r="FT35" s="156"/>
      <c r="FU35" s="152"/>
      <c r="FV35" s="314">
        <f t="shared" si="68"/>
      </c>
      <c r="FW35" s="316">
        <f t="shared" si="69"/>
      </c>
      <c r="FX35" s="316">
        <f t="shared" si="70"/>
        <v>0</v>
      </c>
      <c r="FY35" s="316">
        <f t="shared" si="71"/>
      </c>
      <c r="FZ35" s="315">
        <f t="shared" si="72"/>
      </c>
      <c r="GA35" s="82">
        <f t="shared" si="73"/>
      </c>
      <c r="GB35" s="130">
        <f t="shared" si="74"/>
      </c>
      <c r="GC35" s="128"/>
      <c r="GD35" s="129">
        <f t="shared" si="75"/>
        <v>-6</v>
      </c>
      <c r="GE35" s="157"/>
      <c r="GF35" s="301"/>
      <c r="GG35" s="148"/>
      <c r="GH35" s="28">
        <f>16</f>
        <v>16</v>
      </c>
      <c r="GI35" s="29" t="str">
        <f t="shared" si="117"/>
        <v>Fr</v>
      </c>
      <c r="GJ35" s="30">
        <f>IF(SUM(GW$10)&gt;GH35,0,IF(GW$12="",'1. Schritt ---&gt;&gt;&gt; Grundangaben'!GJ101,IF(SUM(GW$12)&lt;GH35,0,'1. Schritt ---&gt;&gt;&gt; Grundangaben'!GJ101)))</f>
        <v>6</v>
      </c>
      <c r="GK35" s="30">
        <f t="shared" si="76"/>
        <v>6</v>
      </c>
      <c r="GL35" s="31">
        <f>IF(GI35='1. Schritt ---&gt;&gt;&gt; Grundangaben'!$X$12,'1. Schritt ---&gt;&gt;&gt; Grundangaben'!$T$12,IF('2. Schritt ---&gt;&gt;&gt; Erfassung &lt;&lt;&lt;'!GI35='1. Schritt ---&gt;&gt;&gt; Grundangaben'!$X$13,'1. Schritt ---&gt;&gt;&gt; Grundangaben'!$T$13,IF('2. Schritt ---&gt;&gt;&gt; Erfassung &lt;&lt;&lt;'!GI35='1. Schritt ---&gt;&gt;&gt; Grundangaben'!$X$14,'1. Schritt ---&gt;&gt;&gt; Grundangaben'!$T$14,IF('2. Schritt ---&gt;&gt;&gt; Erfassung &lt;&lt;&lt;'!GI35='1. Schritt ---&gt;&gt;&gt; Grundangaben'!$X$15,'1. Schritt ---&gt;&gt;&gt; Grundangaben'!$T$15,IF('2. Schritt ---&gt;&gt;&gt; Erfassung &lt;&lt;&lt;'!GI35='1. Schritt ---&gt;&gt;&gt; Grundangaben'!$X$16,'1. Schritt ---&gt;&gt;&gt; Grundangaben'!$T$16,0)))))</f>
        <v>6</v>
      </c>
      <c r="GM35" s="154"/>
      <c r="GN35" s="155"/>
      <c r="GO35" s="156"/>
      <c r="GP35" s="152"/>
      <c r="GQ35" s="314">
        <f t="shared" si="77"/>
      </c>
      <c r="GR35" s="316">
        <f t="shared" si="78"/>
      </c>
      <c r="GS35" s="316">
        <f t="shared" si="79"/>
        <v>0</v>
      </c>
      <c r="GT35" s="316">
        <f t="shared" si="80"/>
      </c>
      <c r="GU35" s="315">
        <f t="shared" si="81"/>
      </c>
      <c r="GV35" s="82">
        <f t="shared" si="82"/>
      </c>
      <c r="GW35" s="130">
        <f t="shared" si="83"/>
      </c>
      <c r="GX35" s="128"/>
      <c r="GY35" s="129">
        <f t="shared" si="84"/>
        <v>-6</v>
      </c>
      <c r="GZ35" s="157"/>
      <c r="HA35" s="301"/>
      <c r="HB35" s="148"/>
      <c r="HC35" s="28">
        <f>16</f>
        <v>16</v>
      </c>
      <c r="HD35" s="29" t="str">
        <f t="shared" si="118"/>
        <v>Fr</v>
      </c>
      <c r="HE35" s="30">
        <f>IF(SUM(HR$10)&gt;HC35,0,IF(HR$12="",'1. Schritt ---&gt;&gt;&gt; Grundangaben'!HE101,IF(SUM(HR$12)&lt;HC35,0,'1. Schritt ---&gt;&gt;&gt; Grundangaben'!HE101)))</f>
        <v>6</v>
      </c>
      <c r="HF35" s="30">
        <f t="shared" si="85"/>
        <v>6</v>
      </c>
      <c r="HG35" s="31">
        <f>IF(HD35='1. Schritt ---&gt;&gt;&gt; Grundangaben'!$X$12,'1. Schritt ---&gt;&gt;&gt; Grundangaben'!$T$12,IF('2. Schritt ---&gt;&gt;&gt; Erfassung &lt;&lt;&lt;'!HD35='1. Schritt ---&gt;&gt;&gt; Grundangaben'!$X$13,'1. Schritt ---&gt;&gt;&gt; Grundangaben'!$T$13,IF('2. Schritt ---&gt;&gt;&gt; Erfassung &lt;&lt;&lt;'!HD35='1. Schritt ---&gt;&gt;&gt; Grundangaben'!$X$14,'1. Schritt ---&gt;&gt;&gt; Grundangaben'!$T$14,IF('2. Schritt ---&gt;&gt;&gt; Erfassung &lt;&lt;&lt;'!HD35='1. Schritt ---&gt;&gt;&gt; Grundangaben'!$X$15,'1. Schritt ---&gt;&gt;&gt; Grundangaben'!$T$15,IF('2. Schritt ---&gt;&gt;&gt; Erfassung &lt;&lt;&lt;'!HD35='1. Schritt ---&gt;&gt;&gt; Grundangaben'!$X$16,'1. Schritt ---&gt;&gt;&gt; Grundangaben'!$T$16,0)))))</f>
        <v>6</v>
      </c>
      <c r="HH35" s="154"/>
      <c r="HI35" s="155"/>
      <c r="HJ35" s="156"/>
      <c r="HK35" s="152"/>
      <c r="HL35" s="314">
        <f t="shared" si="86"/>
      </c>
      <c r="HM35" s="316">
        <f t="shared" si="87"/>
      </c>
      <c r="HN35" s="316">
        <f t="shared" si="88"/>
        <v>0</v>
      </c>
      <c r="HO35" s="316">
        <f t="shared" si="89"/>
      </c>
      <c r="HP35" s="315">
        <f t="shared" si="90"/>
      </c>
      <c r="HQ35" s="82">
        <f t="shared" si="91"/>
      </c>
      <c r="HR35" s="130">
        <f t="shared" si="92"/>
      </c>
      <c r="HS35" s="128"/>
      <c r="HT35" s="129">
        <f t="shared" si="93"/>
        <v>-6</v>
      </c>
      <c r="HU35" s="157"/>
      <c r="HV35" s="301"/>
      <c r="HW35" s="148"/>
      <c r="HX35" s="266">
        <f>16</f>
        <v>16</v>
      </c>
      <c r="HY35" s="267" t="str">
        <f t="shared" si="119"/>
        <v>Fr</v>
      </c>
      <c r="HZ35" s="268">
        <f>IF(SUM(IM$10)&gt;HX35,0,IF(IM$12="",'1. Schritt ---&gt;&gt;&gt; Grundangaben'!HZ101,IF(SUM(IM$12)&lt;HX35,0,'1. Schritt ---&gt;&gt;&gt; Grundangaben'!HZ101)))</f>
        <v>6</v>
      </c>
      <c r="IA35" s="268">
        <f t="shared" si="94"/>
        <v>6</v>
      </c>
      <c r="IB35" s="31">
        <f>IF(HY35='1. Schritt ---&gt;&gt;&gt; Grundangaben'!$X$12,'1. Schritt ---&gt;&gt;&gt; Grundangaben'!$T$12,IF('2. Schritt ---&gt;&gt;&gt; Erfassung &lt;&lt;&lt;'!HY35='1. Schritt ---&gt;&gt;&gt; Grundangaben'!$X$13,'1. Schritt ---&gt;&gt;&gt; Grundangaben'!$T$13,IF('2. Schritt ---&gt;&gt;&gt; Erfassung &lt;&lt;&lt;'!HY35='1. Schritt ---&gt;&gt;&gt; Grundangaben'!$X$14,'1. Schritt ---&gt;&gt;&gt; Grundangaben'!$T$14,IF('2. Schritt ---&gt;&gt;&gt; Erfassung &lt;&lt;&lt;'!HY35='1. Schritt ---&gt;&gt;&gt; Grundangaben'!$X$15,'1. Schritt ---&gt;&gt;&gt; Grundangaben'!$T$15,IF('2. Schritt ---&gt;&gt;&gt; Erfassung &lt;&lt;&lt;'!HY35='1. Schritt ---&gt;&gt;&gt; Grundangaben'!$X$16,'1. Schritt ---&gt;&gt;&gt; Grundangaben'!$T$16,0)))))</f>
        <v>6</v>
      </c>
      <c r="IC35" s="260"/>
      <c r="ID35" s="261"/>
      <c r="IE35" s="262"/>
      <c r="IF35" s="263"/>
      <c r="IG35" s="314">
        <f t="shared" si="95"/>
      </c>
      <c r="IH35" s="316">
        <f t="shared" si="96"/>
      </c>
      <c r="II35" s="316">
        <f t="shared" si="97"/>
        <v>0</v>
      </c>
      <c r="IJ35" s="316">
        <f t="shared" si="98"/>
      </c>
      <c r="IK35" s="315">
        <f t="shared" si="99"/>
      </c>
      <c r="IL35" s="82">
        <f t="shared" si="100"/>
      </c>
      <c r="IM35" s="130">
        <f t="shared" si="101"/>
      </c>
      <c r="IN35" s="128"/>
      <c r="IO35" s="129">
        <f t="shared" si="102"/>
        <v>-6</v>
      </c>
      <c r="IP35" s="157"/>
      <c r="IQ35" s="301"/>
      <c r="IR35" s="148"/>
    </row>
    <row r="36" spans="1:252" s="32" customFormat="1" ht="22.5" customHeight="1">
      <c r="A36" s="28">
        <f>17</f>
        <v>17</v>
      </c>
      <c r="B36" s="29" t="str">
        <f t="shared" si="108"/>
        <v>Sa</v>
      </c>
      <c r="C36" s="30">
        <f>IF(SUM(P$10)&gt;A36,0,IF(P$12="",'1. Schritt ---&gt;&gt;&gt; Grundangaben'!C102,IF(SUM(P$12)&lt;A36,0,'1. Schritt ---&gt;&gt;&gt; Grundangaben'!C102)))</f>
        <v>0</v>
      </c>
      <c r="D36" s="30">
        <f t="shared" si="103"/>
        <v>0</v>
      </c>
      <c r="E36" s="31">
        <f>IF(B36='1. Schritt ---&gt;&gt;&gt; Grundangaben'!$X$12,'1. Schritt ---&gt;&gt;&gt; Grundangaben'!$T$12,IF('2. Schritt ---&gt;&gt;&gt; Erfassung &lt;&lt;&lt;'!B36='1. Schritt ---&gt;&gt;&gt; Grundangaben'!$X$13,'1. Schritt ---&gt;&gt;&gt; Grundangaben'!$T$13,IF('2. Schritt ---&gt;&gt;&gt; Erfassung &lt;&lt;&lt;'!B36='1. Schritt ---&gt;&gt;&gt; Grundangaben'!$X$14,'1. Schritt ---&gt;&gt;&gt; Grundangaben'!$T$14,IF('2. Schritt ---&gt;&gt;&gt; Erfassung &lt;&lt;&lt;'!B36='1. Schritt ---&gt;&gt;&gt; Grundangaben'!$X$15,'1. Schritt ---&gt;&gt;&gt; Grundangaben'!$T$15,IF('2. Schritt ---&gt;&gt;&gt; Erfassung &lt;&lt;&lt;'!B36='1. Schritt ---&gt;&gt;&gt; Grundangaben'!$X$16,'1. Schritt ---&gt;&gt;&gt; Grundangaben'!$T$16,0)))))</f>
        <v>0</v>
      </c>
      <c r="F36" s="154"/>
      <c r="G36" s="155"/>
      <c r="H36" s="156"/>
      <c r="I36" s="312"/>
      <c r="J36" s="314">
        <f t="shared" si="120"/>
      </c>
      <c r="K36" s="316">
        <f t="shared" si="121"/>
      </c>
      <c r="L36" s="316">
        <f t="shared" si="104"/>
        <v>0</v>
      </c>
      <c r="M36" s="316">
        <f t="shared" si="122"/>
      </c>
      <c r="N36" s="315">
        <f t="shared" si="123"/>
      </c>
      <c r="O36" s="82">
        <f t="shared" si="105"/>
      </c>
      <c r="P36" s="130">
        <f t="shared" si="106"/>
      </c>
      <c r="Q36" s="128"/>
      <c r="R36" s="129">
        <f t="shared" si="107"/>
      </c>
      <c r="S36" s="157"/>
      <c r="T36" s="301"/>
      <c r="U36" s="148"/>
      <c r="V36" s="28">
        <f>17</f>
        <v>17</v>
      </c>
      <c r="W36" s="29" t="str">
        <f t="shared" si="109"/>
        <v>Sa</v>
      </c>
      <c r="X36" s="30">
        <f>IF(SUM(AK$10)&gt;V36,0,IF(AK$12="",'1. Schritt ---&gt;&gt;&gt; Grundangaben'!X102,IF(SUM(AK$12)&lt;V36,0,'1. Schritt ---&gt;&gt;&gt; Grundangaben'!X102)))</f>
        <v>0</v>
      </c>
      <c r="Y36" s="30">
        <f t="shared" si="4"/>
        <v>0</v>
      </c>
      <c r="Z36" s="31">
        <f>IF(W36='1. Schritt ---&gt;&gt;&gt; Grundangaben'!$X$12,'1. Schritt ---&gt;&gt;&gt; Grundangaben'!$T$12,IF('2. Schritt ---&gt;&gt;&gt; Erfassung &lt;&lt;&lt;'!W36='1. Schritt ---&gt;&gt;&gt; Grundangaben'!$X$13,'1. Schritt ---&gt;&gt;&gt; Grundangaben'!$T$13,IF('2. Schritt ---&gt;&gt;&gt; Erfassung &lt;&lt;&lt;'!W36='1. Schritt ---&gt;&gt;&gt; Grundangaben'!$X$14,'1. Schritt ---&gt;&gt;&gt; Grundangaben'!$T$14,IF('2. Schritt ---&gt;&gt;&gt; Erfassung &lt;&lt;&lt;'!W36='1. Schritt ---&gt;&gt;&gt; Grundangaben'!$X$15,'1. Schritt ---&gt;&gt;&gt; Grundangaben'!$T$15,IF('2. Schritt ---&gt;&gt;&gt; Erfassung &lt;&lt;&lt;'!W36='1. Schritt ---&gt;&gt;&gt; Grundangaben'!$X$16,'1. Schritt ---&gt;&gt;&gt; Grundangaben'!$T$16,0)))))</f>
        <v>0</v>
      </c>
      <c r="AA36" s="154"/>
      <c r="AB36" s="155"/>
      <c r="AC36" s="156"/>
      <c r="AD36" s="152"/>
      <c r="AE36" s="314">
        <f t="shared" si="5"/>
      </c>
      <c r="AF36" s="316">
        <f t="shared" si="6"/>
      </c>
      <c r="AG36" s="316">
        <f aca="true" t="shared" si="124" ref="AG36:AG50">IF(AND(AD36="u",Y36&gt;0),1,0)</f>
        <v>0</v>
      </c>
      <c r="AH36" s="316">
        <f t="shared" si="8"/>
      </c>
      <c r="AI36" s="315">
        <f t="shared" si="9"/>
      </c>
      <c r="AJ36" s="82">
        <f aca="true" t="shared" si="125" ref="AJ36:AJ50">IF(OR(AD36="u",AD36="f",AD36="k",AB36&gt;0),"",IF(AA36-Y36&gt;0,AA36-Y36,""))</f>
      </c>
      <c r="AK36" s="130">
        <f aca="true" t="shared" si="126" ref="AK36:AK50">IF(AB36=0,"",IF(AB36+AA36-Y36&gt;0,AB36+AA36-Y36,""))</f>
      </c>
      <c r="AL36" s="128"/>
      <c r="AM36" s="129">
        <f aca="true" t="shared" si="127" ref="AM36:AM50">IF(OR(AD36="u",AD36="f",AD36="k"),"",IF(AA36+AB36-Y36&gt;-0.001,"",AA36+AB36-Y36))</f>
      </c>
      <c r="AN36" s="157"/>
      <c r="AO36" s="301"/>
      <c r="AP36" s="148"/>
      <c r="AQ36" s="28">
        <f>17</f>
        <v>17</v>
      </c>
      <c r="AR36" s="29" t="str">
        <f t="shared" si="110"/>
        <v>Sa</v>
      </c>
      <c r="AS36" s="30">
        <f>IF(SUM(BF$10)&gt;AQ36,0,IF(BF$12="",'1. Schritt ---&gt;&gt;&gt; Grundangaben'!AS102,IF(SUM(BF$12)&lt;AQ36,0,'1. Schritt ---&gt;&gt;&gt; Grundangaben'!AS102)))</f>
        <v>0</v>
      </c>
      <c r="AT36" s="30">
        <f t="shared" si="13"/>
        <v>0</v>
      </c>
      <c r="AU36" s="31">
        <f>IF(AR36='1. Schritt ---&gt;&gt;&gt; Grundangaben'!$X$12,'1. Schritt ---&gt;&gt;&gt; Grundangaben'!$T$12,IF('2. Schritt ---&gt;&gt;&gt; Erfassung &lt;&lt;&lt;'!AR36='1. Schritt ---&gt;&gt;&gt; Grundangaben'!$X$13,'1. Schritt ---&gt;&gt;&gt; Grundangaben'!$T$13,IF('2. Schritt ---&gt;&gt;&gt; Erfassung &lt;&lt;&lt;'!AR36='1. Schritt ---&gt;&gt;&gt; Grundangaben'!$X$14,'1. Schritt ---&gt;&gt;&gt; Grundangaben'!$T$14,IF('2. Schritt ---&gt;&gt;&gt; Erfassung &lt;&lt;&lt;'!AR36='1. Schritt ---&gt;&gt;&gt; Grundangaben'!$X$15,'1. Schritt ---&gt;&gt;&gt; Grundangaben'!$T$15,IF('2. Schritt ---&gt;&gt;&gt; Erfassung &lt;&lt;&lt;'!AR36='1. Schritt ---&gt;&gt;&gt; Grundangaben'!$X$16,'1. Schritt ---&gt;&gt;&gt; Grundangaben'!$T$16,0)))))</f>
        <v>0</v>
      </c>
      <c r="AV36" s="154"/>
      <c r="AW36" s="155"/>
      <c r="AX36" s="156"/>
      <c r="AY36" s="152"/>
      <c r="AZ36" s="314">
        <f t="shared" si="14"/>
      </c>
      <c r="BA36" s="316">
        <f t="shared" si="15"/>
      </c>
      <c r="BB36" s="316">
        <f aca="true" t="shared" si="128" ref="BB36:BB50">IF(AND(AY36="u",AT36&gt;0),1,0)</f>
        <v>0</v>
      </c>
      <c r="BC36" s="316">
        <f t="shared" si="17"/>
      </c>
      <c r="BD36" s="315">
        <f t="shared" si="18"/>
      </c>
      <c r="BE36" s="82">
        <f aca="true" t="shared" si="129" ref="BE36:BE50">IF(OR(AY36="u",AY36="f",AY36="k",AW36&gt;0),"",IF(AV36-AT36&gt;0,AV36-AT36,""))</f>
      </c>
      <c r="BF36" s="130">
        <f aca="true" t="shared" si="130" ref="BF36:BF50">IF(AW36=0,"",IF(AW36+AV36-AT36&gt;0,AW36+AV36-AT36,""))</f>
      </c>
      <c r="BG36" s="128"/>
      <c r="BH36" s="129">
        <f aca="true" t="shared" si="131" ref="BH36:BH50">IF(OR(AY36="u",AY36="f",AY36="k"),"",IF(AV36+AW36-AT36&gt;-0.001,"",AV36+AW36-AT36))</f>
      </c>
      <c r="BI36" s="157"/>
      <c r="BJ36" s="301"/>
      <c r="BK36" s="148"/>
      <c r="BL36" s="28">
        <f>17</f>
        <v>17</v>
      </c>
      <c r="BM36" s="29" t="str">
        <f t="shared" si="111"/>
        <v>Sa</v>
      </c>
      <c r="BN36" s="30">
        <f>IF(SUM(CA$10)&gt;BL36,0,IF(CA$12="",'1. Schritt ---&gt;&gt;&gt; Grundangaben'!BN102,IF(SUM(CA$12)&lt;BL36,0,'1. Schritt ---&gt;&gt;&gt; Grundangaben'!BN102)))</f>
        <v>0</v>
      </c>
      <c r="BO36" s="30">
        <f t="shared" si="22"/>
        <v>0</v>
      </c>
      <c r="BP36" s="31">
        <f>IF(BM36='1. Schritt ---&gt;&gt;&gt; Grundangaben'!$X$12,'1. Schritt ---&gt;&gt;&gt; Grundangaben'!$T$12,IF('2. Schritt ---&gt;&gt;&gt; Erfassung &lt;&lt;&lt;'!BM36='1. Schritt ---&gt;&gt;&gt; Grundangaben'!$X$13,'1. Schritt ---&gt;&gt;&gt; Grundangaben'!$T$13,IF('2. Schritt ---&gt;&gt;&gt; Erfassung &lt;&lt;&lt;'!BM36='1. Schritt ---&gt;&gt;&gt; Grundangaben'!$X$14,'1. Schritt ---&gt;&gt;&gt; Grundangaben'!$T$14,IF('2. Schritt ---&gt;&gt;&gt; Erfassung &lt;&lt;&lt;'!BM36='1. Schritt ---&gt;&gt;&gt; Grundangaben'!$X$15,'1. Schritt ---&gt;&gt;&gt; Grundangaben'!$T$15,IF('2. Schritt ---&gt;&gt;&gt; Erfassung &lt;&lt;&lt;'!BM36='1. Schritt ---&gt;&gt;&gt; Grundangaben'!$X$16,'1. Schritt ---&gt;&gt;&gt; Grundangaben'!$T$16,0)))))</f>
        <v>0</v>
      </c>
      <c r="BQ36" s="154"/>
      <c r="BR36" s="155"/>
      <c r="BS36" s="156"/>
      <c r="BT36" s="152"/>
      <c r="BU36" s="314">
        <f t="shared" si="23"/>
      </c>
      <c r="BV36" s="316">
        <f t="shared" si="24"/>
      </c>
      <c r="BW36" s="316">
        <f aca="true" t="shared" si="132" ref="BW36:BW50">IF(AND(BT36="u",BO36&gt;0),1,0)</f>
        <v>0</v>
      </c>
      <c r="BX36" s="316">
        <f t="shared" si="26"/>
      </c>
      <c r="BY36" s="315">
        <f t="shared" si="27"/>
      </c>
      <c r="BZ36" s="82">
        <f aca="true" t="shared" si="133" ref="BZ36:BZ50">IF(OR(BT36="u",BT36="f",BT36="k",BR36&gt;0),"",IF(BQ36-BO36&gt;0,BQ36-BO36,""))</f>
      </c>
      <c r="CA36" s="130">
        <f aca="true" t="shared" si="134" ref="CA36:CA50">IF(BR36=0,"",IF(BR36+BQ36-BO36&gt;0,BR36+BQ36-BO36,""))</f>
      </c>
      <c r="CB36" s="128"/>
      <c r="CC36" s="129">
        <f aca="true" t="shared" si="135" ref="CC36:CC50">IF(OR(BT36="u",BT36="f",BT36="k"),"",IF(BQ36+BR36-BO36&gt;-0.001,"",BQ36+BR36-BO36))</f>
      </c>
      <c r="CD36" s="157"/>
      <c r="CE36" s="301"/>
      <c r="CF36" s="148"/>
      <c r="CG36" s="28">
        <f>17</f>
        <v>17</v>
      </c>
      <c r="CH36" s="29" t="str">
        <f t="shared" si="112"/>
        <v>Sa</v>
      </c>
      <c r="CI36" s="30">
        <f>IF(SUM(CV$10)&gt;CG36,0,IF(CV$12="",'1. Schritt ---&gt;&gt;&gt; Grundangaben'!CI102,IF(SUM(CV$12)&lt;CG36,0,'1. Schritt ---&gt;&gt;&gt; Grundangaben'!CI102)))</f>
        <v>0</v>
      </c>
      <c r="CJ36" s="30">
        <f t="shared" si="31"/>
        <v>0</v>
      </c>
      <c r="CK36" s="31">
        <f>IF(CH36='1. Schritt ---&gt;&gt;&gt; Grundangaben'!$X$12,'1. Schritt ---&gt;&gt;&gt; Grundangaben'!$T$12,IF('2. Schritt ---&gt;&gt;&gt; Erfassung &lt;&lt;&lt;'!CH36='1. Schritt ---&gt;&gt;&gt; Grundangaben'!$X$13,'1. Schritt ---&gt;&gt;&gt; Grundangaben'!$T$13,IF('2. Schritt ---&gt;&gt;&gt; Erfassung &lt;&lt;&lt;'!CH36='1. Schritt ---&gt;&gt;&gt; Grundangaben'!$X$14,'1. Schritt ---&gt;&gt;&gt; Grundangaben'!$T$14,IF('2. Schritt ---&gt;&gt;&gt; Erfassung &lt;&lt;&lt;'!CH36='1. Schritt ---&gt;&gt;&gt; Grundangaben'!$X$15,'1. Schritt ---&gt;&gt;&gt; Grundangaben'!$T$15,IF('2. Schritt ---&gt;&gt;&gt; Erfassung &lt;&lt;&lt;'!CH36='1. Schritt ---&gt;&gt;&gt; Grundangaben'!$X$16,'1. Schritt ---&gt;&gt;&gt; Grundangaben'!$T$16,0)))))</f>
        <v>0</v>
      </c>
      <c r="CL36" s="154"/>
      <c r="CM36" s="155"/>
      <c r="CN36" s="156"/>
      <c r="CO36" s="152"/>
      <c r="CP36" s="314">
        <f t="shared" si="32"/>
      </c>
      <c r="CQ36" s="316">
        <f t="shared" si="33"/>
      </c>
      <c r="CR36" s="316">
        <f aca="true" t="shared" si="136" ref="CR36:CR50">IF(AND(CO36="u",CJ36&gt;0),1,0)</f>
        <v>0</v>
      </c>
      <c r="CS36" s="316">
        <f t="shared" si="35"/>
      </c>
      <c r="CT36" s="315">
        <f t="shared" si="36"/>
      </c>
      <c r="CU36" s="82">
        <f aca="true" t="shared" si="137" ref="CU36:CU50">IF(OR(CO36="u",CO36="f",CO36="k",CM36&gt;0),"",IF(CL36-CJ36&gt;0,CL36-CJ36,""))</f>
      </c>
      <c r="CV36" s="130">
        <f aca="true" t="shared" si="138" ref="CV36:CV50">IF(CM36=0,"",IF(CM36+CL36-CJ36&gt;0,CM36+CL36-CJ36,""))</f>
      </c>
      <c r="CW36" s="128"/>
      <c r="CX36" s="129">
        <f aca="true" t="shared" si="139" ref="CX36:CX50">IF(OR(CO36="u",CO36="f",CO36="k"),"",IF(CL36+CM36-CJ36&gt;-0.001,"",CL36+CM36-CJ36))</f>
      </c>
      <c r="CY36" s="157"/>
      <c r="CZ36" s="301"/>
      <c r="DA36" s="148"/>
      <c r="DB36" s="28">
        <f>17</f>
        <v>17</v>
      </c>
      <c r="DC36" s="29" t="str">
        <f t="shared" si="113"/>
        <v>Sa</v>
      </c>
      <c r="DD36" s="30">
        <f>IF(SUM(DQ$10)&gt;DB36,0,IF(DQ$12="",'1. Schritt ---&gt;&gt;&gt; Grundangaben'!DD102,IF(SUM(DQ$12)&lt;DB36,0,'1. Schritt ---&gt;&gt;&gt; Grundangaben'!DD102)))</f>
        <v>0</v>
      </c>
      <c r="DE36" s="30">
        <f t="shared" si="40"/>
        <v>0</v>
      </c>
      <c r="DF36" s="31">
        <f>IF(DC36='1. Schritt ---&gt;&gt;&gt; Grundangaben'!$X$12,'1. Schritt ---&gt;&gt;&gt; Grundangaben'!$T$12,IF('2. Schritt ---&gt;&gt;&gt; Erfassung &lt;&lt;&lt;'!DC36='1. Schritt ---&gt;&gt;&gt; Grundangaben'!$X$13,'1. Schritt ---&gt;&gt;&gt; Grundangaben'!$T$13,IF('2. Schritt ---&gt;&gt;&gt; Erfassung &lt;&lt;&lt;'!DC36='1. Schritt ---&gt;&gt;&gt; Grundangaben'!$X$14,'1. Schritt ---&gt;&gt;&gt; Grundangaben'!$T$14,IF('2. Schritt ---&gt;&gt;&gt; Erfassung &lt;&lt;&lt;'!DC36='1. Schritt ---&gt;&gt;&gt; Grundangaben'!$X$15,'1. Schritt ---&gt;&gt;&gt; Grundangaben'!$T$15,IF('2. Schritt ---&gt;&gt;&gt; Erfassung &lt;&lt;&lt;'!DC36='1. Schritt ---&gt;&gt;&gt; Grundangaben'!$X$16,'1. Schritt ---&gt;&gt;&gt; Grundangaben'!$T$16,0)))))</f>
        <v>0</v>
      </c>
      <c r="DG36" s="154"/>
      <c r="DH36" s="155"/>
      <c r="DI36" s="156"/>
      <c r="DJ36" s="152"/>
      <c r="DK36" s="314">
        <f t="shared" si="41"/>
      </c>
      <c r="DL36" s="316">
        <f t="shared" si="42"/>
      </c>
      <c r="DM36" s="316">
        <f aca="true" t="shared" si="140" ref="DM36:DM50">IF(AND(DJ36="u",DE36&gt;0),1,0)</f>
        <v>0</v>
      </c>
      <c r="DN36" s="316">
        <f t="shared" si="44"/>
      </c>
      <c r="DO36" s="315">
        <f t="shared" si="45"/>
      </c>
      <c r="DP36" s="82">
        <f aca="true" t="shared" si="141" ref="DP36:DP50">IF(OR(DJ36="u",DJ36="f",DJ36="k",DH36&gt;0),"",IF(DG36-DE36&gt;0,DG36-DE36,""))</f>
      </c>
      <c r="DQ36" s="130">
        <f aca="true" t="shared" si="142" ref="DQ36:DQ50">IF(DH36=0,"",IF(DH36+DG36-DE36&gt;0,DH36+DG36-DE36,""))</f>
      </c>
      <c r="DR36" s="128"/>
      <c r="DS36" s="129">
        <f aca="true" t="shared" si="143" ref="DS36:DS50">IF(OR(DJ36="u",DJ36="f",DJ36="k"),"",IF(DG36+DH36-DE36&gt;-0.001,"",DG36+DH36-DE36))</f>
      </c>
      <c r="DT36" s="157"/>
      <c r="DU36" s="301"/>
      <c r="DV36" s="148"/>
      <c r="DW36" s="28">
        <f>17</f>
        <v>17</v>
      </c>
      <c r="DX36" s="29" t="str">
        <f t="shared" si="114"/>
        <v>Sa</v>
      </c>
      <c r="DY36" s="30">
        <f>IF(SUM(EL$10)&gt;DW36,0,IF(EL$12="",'1. Schritt ---&gt;&gt;&gt; Grundangaben'!DY102,IF(SUM(EL$12)&lt;DW36,0,'1. Schritt ---&gt;&gt;&gt; Grundangaben'!DY102)))</f>
        <v>0</v>
      </c>
      <c r="DZ36" s="30">
        <f t="shared" si="49"/>
        <v>0</v>
      </c>
      <c r="EA36" s="31">
        <f>IF(DX36='1. Schritt ---&gt;&gt;&gt; Grundangaben'!$X$12,'1. Schritt ---&gt;&gt;&gt; Grundangaben'!$T$12,IF('2. Schritt ---&gt;&gt;&gt; Erfassung &lt;&lt;&lt;'!DX36='1. Schritt ---&gt;&gt;&gt; Grundangaben'!$X$13,'1. Schritt ---&gt;&gt;&gt; Grundangaben'!$T$13,IF('2. Schritt ---&gt;&gt;&gt; Erfassung &lt;&lt;&lt;'!DX36='1. Schritt ---&gt;&gt;&gt; Grundangaben'!$X$14,'1. Schritt ---&gt;&gt;&gt; Grundangaben'!$T$14,IF('2. Schritt ---&gt;&gt;&gt; Erfassung &lt;&lt;&lt;'!DX36='1. Schritt ---&gt;&gt;&gt; Grundangaben'!$X$15,'1. Schritt ---&gt;&gt;&gt; Grundangaben'!$T$15,IF('2. Schritt ---&gt;&gt;&gt; Erfassung &lt;&lt;&lt;'!DX36='1. Schritt ---&gt;&gt;&gt; Grundangaben'!$X$16,'1. Schritt ---&gt;&gt;&gt; Grundangaben'!$T$16,0)))))</f>
        <v>0</v>
      </c>
      <c r="EB36" s="154"/>
      <c r="EC36" s="155"/>
      <c r="ED36" s="156"/>
      <c r="EE36" s="152"/>
      <c r="EF36" s="314">
        <f t="shared" si="50"/>
      </c>
      <c r="EG36" s="316">
        <f t="shared" si="51"/>
      </c>
      <c r="EH36" s="316">
        <f aca="true" t="shared" si="144" ref="EH36:EH50">IF(AND(EE36="u",DZ36&gt;0),1,0)</f>
        <v>0</v>
      </c>
      <c r="EI36" s="316">
        <f t="shared" si="53"/>
      </c>
      <c r="EJ36" s="315">
        <f t="shared" si="54"/>
      </c>
      <c r="EK36" s="82">
        <f aca="true" t="shared" si="145" ref="EK36:EK50">IF(OR(EE36="u",EE36="f",EE36="k",EC36&gt;0),"",IF(EB36-DZ36&gt;0,EB36-DZ36,""))</f>
      </c>
      <c r="EL36" s="130">
        <f aca="true" t="shared" si="146" ref="EL36:EL50">IF(EC36=0,"",IF(EC36+EB36-DZ36&gt;0,EC36+EB36-DZ36,""))</f>
      </c>
      <c r="EM36" s="128"/>
      <c r="EN36" s="129">
        <f aca="true" t="shared" si="147" ref="EN36:EN50">IF(OR(EE36="u",EE36="f",EE36="k"),"",IF(EB36+EC36-DZ36&gt;-0.001,"",EB36+EC36-DZ36))</f>
      </c>
      <c r="EO36" s="157"/>
      <c r="EP36" s="301"/>
      <c r="EQ36" s="148"/>
      <c r="ER36" s="28">
        <f>17</f>
        <v>17</v>
      </c>
      <c r="ES36" s="29" t="str">
        <f t="shared" si="115"/>
        <v>Sa</v>
      </c>
      <c r="ET36" s="30">
        <f>IF(SUM(FG$10)&gt;ER36,0,IF(FG$12="",'1. Schritt ---&gt;&gt;&gt; Grundangaben'!ET102,IF(SUM(FG$12)&lt;ER36,0,'1. Schritt ---&gt;&gt;&gt; Grundangaben'!ET102)))</f>
        <v>0</v>
      </c>
      <c r="EU36" s="30">
        <f t="shared" si="58"/>
        <v>0</v>
      </c>
      <c r="EV36" s="31">
        <f>IF(ES36='1. Schritt ---&gt;&gt;&gt; Grundangaben'!$X$12,'1. Schritt ---&gt;&gt;&gt; Grundangaben'!$T$12,IF('2. Schritt ---&gt;&gt;&gt; Erfassung &lt;&lt;&lt;'!ES36='1. Schritt ---&gt;&gt;&gt; Grundangaben'!$X$13,'1. Schritt ---&gt;&gt;&gt; Grundangaben'!$T$13,IF('2. Schritt ---&gt;&gt;&gt; Erfassung &lt;&lt;&lt;'!ES36='1. Schritt ---&gt;&gt;&gt; Grundangaben'!$X$14,'1. Schritt ---&gt;&gt;&gt; Grundangaben'!$T$14,IF('2. Schritt ---&gt;&gt;&gt; Erfassung &lt;&lt;&lt;'!ES36='1. Schritt ---&gt;&gt;&gt; Grundangaben'!$X$15,'1. Schritt ---&gt;&gt;&gt; Grundangaben'!$T$15,IF('2. Schritt ---&gt;&gt;&gt; Erfassung &lt;&lt;&lt;'!ES36='1. Schritt ---&gt;&gt;&gt; Grundangaben'!$X$16,'1. Schritt ---&gt;&gt;&gt; Grundangaben'!$T$16,0)))))</f>
        <v>0</v>
      </c>
      <c r="EW36" s="154"/>
      <c r="EX36" s="155"/>
      <c r="EY36" s="156"/>
      <c r="EZ36" s="152"/>
      <c r="FA36" s="314">
        <f t="shared" si="59"/>
      </c>
      <c r="FB36" s="316">
        <f t="shared" si="60"/>
      </c>
      <c r="FC36" s="316">
        <f aca="true" t="shared" si="148" ref="FC36:FC50">IF(AND(EZ36="u",EU36&gt;0),1,0)</f>
        <v>0</v>
      </c>
      <c r="FD36" s="316">
        <f t="shared" si="62"/>
      </c>
      <c r="FE36" s="315">
        <f t="shared" si="63"/>
      </c>
      <c r="FF36" s="82">
        <f aca="true" t="shared" si="149" ref="FF36:FF50">IF(OR(EZ36="u",EZ36="f",EZ36="k",EX36&gt;0),"",IF(EW36-EU36&gt;0,EW36-EU36,""))</f>
      </c>
      <c r="FG36" s="130">
        <f aca="true" t="shared" si="150" ref="FG36:FG50">IF(EX36=0,"",IF(EX36+EW36-EU36&gt;0,EX36+EW36-EU36,""))</f>
      </c>
      <c r="FH36" s="128"/>
      <c r="FI36" s="129">
        <f aca="true" t="shared" si="151" ref="FI36:FI50">IF(OR(EZ36="u",EZ36="f",EZ36="k"),"",IF(EW36+EX36-EU36&gt;-0.001,"",EW36+EX36-EU36))</f>
      </c>
      <c r="FJ36" s="157"/>
      <c r="FK36" s="301"/>
      <c r="FL36" s="148"/>
      <c r="FM36" s="28">
        <f>17</f>
        <v>17</v>
      </c>
      <c r="FN36" s="29" t="str">
        <f t="shared" si="116"/>
        <v>Sa</v>
      </c>
      <c r="FO36" s="30">
        <f>IF(SUM(GB$10)&gt;FM36,0,IF(GB$12="",'1. Schritt ---&gt;&gt;&gt; Grundangaben'!FO102,IF(SUM(GB$12)&lt;FM36,0,'1. Schritt ---&gt;&gt;&gt; Grundangaben'!FO102)))</f>
        <v>0</v>
      </c>
      <c r="FP36" s="30">
        <f t="shared" si="67"/>
        <v>0</v>
      </c>
      <c r="FQ36" s="31">
        <f>IF(FN36='1. Schritt ---&gt;&gt;&gt; Grundangaben'!$X$12,'1. Schritt ---&gt;&gt;&gt; Grundangaben'!$T$12,IF('2. Schritt ---&gt;&gt;&gt; Erfassung &lt;&lt;&lt;'!FN36='1. Schritt ---&gt;&gt;&gt; Grundangaben'!$X$13,'1. Schritt ---&gt;&gt;&gt; Grundangaben'!$T$13,IF('2. Schritt ---&gt;&gt;&gt; Erfassung &lt;&lt;&lt;'!FN36='1. Schritt ---&gt;&gt;&gt; Grundangaben'!$X$14,'1. Schritt ---&gt;&gt;&gt; Grundangaben'!$T$14,IF('2. Schritt ---&gt;&gt;&gt; Erfassung &lt;&lt;&lt;'!FN36='1. Schritt ---&gt;&gt;&gt; Grundangaben'!$X$15,'1. Schritt ---&gt;&gt;&gt; Grundangaben'!$T$15,IF('2. Schritt ---&gt;&gt;&gt; Erfassung &lt;&lt;&lt;'!FN36='1. Schritt ---&gt;&gt;&gt; Grundangaben'!$X$16,'1. Schritt ---&gt;&gt;&gt; Grundangaben'!$T$16,0)))))</f>
        <v>0</v>
      </c>
      <c r="FR36" s="154"/>
      <c r="FS36" s="155"/>
      <c r="FT36" s="156"/>
      <c r="FU36" s="152"/>
      <c r="FV36" s="314">
        <f t="shared" si="68"/>
      </c>
      <c r="FW36" s="316">
        <f t="shared" si="69"/>
      </c>
      <c r="FX36" s="316">
        <f aca="true" t="shared" si="152" ref="FX36:FX50">IF(AND(FU36="u",FP36&gt;0),1,0)</f>
        <v>0</v>
      </c>
      <c r="FY36" s="316">
        <f t="shared" si="71"/>
      </c>
      <c r="FZ36" s="315">
        <f t="shared" si="72"/>
      </c>
      <c r="GA36" s="82">
        <f aca="true" t="shared" si="153" ref="GA36:GA50">IF(OR(FU36="u",FU36="f",FU36="k",FS36&gt;0),"",IF(FR36-FP36&gt;0,FR36-FP36,""))</f>
      </c>
      <c r="GB36" s="130">
        <f aca="true" t="shared" si="154" ref="GB36:GB50">IF(FS36=0,"",IF(FS36+FR36-FP36&gt;0,FS36+FR36-FP36,""))</f>
      </c>
      <c r="GC36" s="128"/>
      <c r="GD36" s="129">
        <f aca="true" t="shared" si="155" ref="GD36:GD50">IF(OR(FU36="u",FU36="f",FU36="k"),"",IF(FR36+FS36-FP36&gt;-0.001,"",FR36+FS36-FP36))</f>
      </c>
      <c r="GE36" s="157"/>
      <c r="GF36" s="301"/>
      <c r="GG36" s="148"/>
      <c r="GH36" s="28">
        <f>17</f>
        <v>17</v>
      </c>
      <c r="GI36" s="29" t="str">
        <f t="shared" si="117"/>
        <v>Sa</v>
      </c>
      <c r="GJ36" s="30">
        <f>IF(SUM(GW$10)&gt;GH36,0,IF(GW$12="",'1. Schritt ---&gt;&gt;&gt; Grundangaben'!GJ102,IF(SUM(GW$12)&lt;GH36,0,'1. Schritt ---&gt;&gt;&gt; Grundangaben'!GJ102)))</f>
        <v>0</v>
      </c>
      <c r="GK36" s="30">
        <f t="shared" si="76"/>
        <v>0</v>
      </c>
      <c r="GL36" s="31">
        <f>IF(GI36='1. Schritt ---&gt;&gt;&gt; Grundangaben'!$X$12,'1. Schritt ---&gt;&gt;&gt; Grundangaben'!$T$12,IF('2. Schritt ---&gt;&gt;&gt; Erfassung &lt;&lt;&lt;'!GI36='1. Schritt ---&gt;&gt;&gt; Grundangaben'!$X$13,'1. Schritt ---&gt;&gt;&gt; Grundangaben'!$T$13,IF('2. Schritt ---&gt;&gt;&gt; Erfassung &lt;&lt;&lt;'!GI36='1. Schritt ---&gt;&gt;&gt; Grundangaben'!$X$14,'1. Schritt ---&gt;&gt;&gt; Grundangaben'!$T$14,IF('2. Schritt ---&gt;&gt;&gt; Erfassung &lt;&lt;&lt;'!GI36='1. Schritt ---&gt;&gt;&gt; Grundangaben'!$X$15,'1. Schritt ---&gt;&gt;&gt; Grundangaben'!$T$15,IF('2. Schritt ---&gt;&gt;&gt; Erfassung &lt;&lt;&lt;'!GI36='1. Schritt ---&gt;&gt;&gt; Grundangaben'!$X$16,'1. Schritt ---&gt;&gt;&gt; Grundangaben'!$T$16,0)))))</f>
        <v>0</v>
      </c>
      <c r="GM36" s="154"/>
      <c r="GN36" s="155"/>
      <c r="GO36" s="156"/>
      <c r="GP36" s="152"/>
      <c r="GQ36" s="314">
        <f t="shared" si="77"/>
      </c>
      <c r="GR36" s="316">
        <f t="shared" si="78"/>
      </c>
      <c r="GS36" s="316">
        <f aca="true" t="shared" si="156" ref="GS36:GS50">IF(AND(GP36="u",GK36&gt;0),1,0)</f>
        <v>0</v>
      </c>
      <c r="GT36" s="316">
        <f t="shared" si="80"/>
      </c>
      <c r="GU36" s="315">
        <f t="shared" si="81"/>
      </c>
      <c r="GV36" s="82">
        <f aca="true" t="shared" si="157" ref="GV36:GV50">IF(OR(GP36="u",GP36="f",GP36="k",GN36&gt;0),"",IF(GM36-GK36&gt;0,GM36-GK36,""))</f>
      </c>
      <c r="GW36" s="130">
        <f aca="true" t="shared" si="158" ref="GW36:GW50">IF(GN36=0,"",IF(GN36+GM36-GK36&gt;0,GN36+GM36-GK36,""))</f>
      </c>
      <c r="GX36" s="128"/>
      <c r="GY36" s="129">
        <f aca="true" t="shared" si="159" ref="GY36:GY50">IF(OR(GP36="u",GP36="f",GP36="k"),"",IF(GM36+GN36-GK36&gt;-0.001,"",GM36+GN36-GK36))</f>
      </c>
      <c r="GZ36" s="157"/>
      <c r="HA36" s="301"/>
      <c r="HB36" s="148"/>
      <c r="HC36" s="28">
        <f>17</f>
        <v>17</v>
      </c>
      <c r="HD36" s="29" t="str">
        <f t="shared" si="118"/>
        <v>Sa</v>
      </c>
      <c r="HE36" s="30">
        <f>IF(SUM(HR$10)&gt;HC36,0,IF(HR$12="",'1. Schritt ---&gt;&gt;&gt; Grundangaben'!HE102,IF(SUM(HR$12)&lt;HC36,0,'1. Schritt ---&gt;&gt;&gt; Grundangaben'!HE102)))</f>
        <v>0</v>
      </c>
      <c r="HF36" s="30">
        <f t="shared" si="85"/>
        <v>0</v>
      </c>
      <c r="HG36" s="31">
        <f>IF(HD36='1. Schritt ---&gt;&gt;&gt; Grundangaben'!$X$12,'1. Schritt ---&gt;&gt;&gt; Grundangaben'!$T$12,IF('2. Schritt ---&gt;&gt;&gt; Erfassung &lt;&lt;&lt;'!HD36='1. Schritt ---&gt;&gt;&gt; Grundangaben'!$X$13,'1. Schritt ---&gt;&gt;&gt; Grundangaben'!$T$13,IF('2. Schritt ---&gt;&gt;&gt; Erfassung &lt;&lt;&lt;'!HD36='1. Schritt ---&gt;&gt;&gt; Grundangaben'!$X$14,'1. Schritt ---&gt;&gt;&gt; Grundangaben'!$T$14,IF('2. Schritt ---&gt;&gt;&gt; Erfassung &lt;&lt;&lt;'!HD36='1. Schritt ---&gt;&gt;&gt; Grundangaben'!$X$15,'1. Schritt ---&gt;&gt;&gt; Grundangaben'!$T$15,IF('2. Schritt ---&gt;&gt;&gt; Erfassung &lt;&lt;&lt;'!HD36='1. Schritt ---&gt;&gt;&gt; Grundangaben'!$X$16,'1. Schritt ---&gt;&gt;&gt; Grundangaben'!$T$16,0)))))</f>
        <v>0</v>
      </c>
      <c r="HH36" s="154"/>
      <c r="HI36" s="155"/>
      <c r="HJ36" s="156"/>
      <c r="HK36" s="152"/>
      <c r="HL36" s="314">
        <f t="shared" si="86"/>
      </c>
      <c r="HM36" s="316">
        <f t="shared" si="87"/>
      </c>
      <c r="HN36" s="316">
        <f aca="true" t="shared" si="160" ref="HN36:HN50">IF(AND(HK36="u",HF36&gt;0),1,0)</f>
        <v>0</v>
      </c>
      <c r="HO36" s="316">
        <f t="shared" si="89"/>
      </c>
      <c r="HP36" s="315">
        <f t="shared" si="90"/>
      </c>
      <c r="HQ36" s="82">
        <f aca="true" t="shared" si="161" ref="HQ36:HQ50">IF(OR(HK36="u",HK36="f",HK36="k",HI36&gt;0),"",IF(HH36-HF36&gt;0,HH36-HF36,""))</f>
      </c>
      <c r="HR36" s="130">
        <f aca="true" t="shared" si="162" ref="HR36:HR50">IF(HI36=0,"",IF(HI36+HH36-HF36&gt;0,HI36+HH36-HF36,""))</f>
      </c>
      <c r="HS36" s="128"/>
      <c r="HT36" s="129">
        <f aca="true" t="shared" si="163" ref="HT36:HT50">IF(OR(HK36="u",HK36="f",HK36="k"),"",IF(HH36+HI36-HF36&gt;-0.001,"",HH36+HI36-HF36))</f>
      </c>
      <c r="HU36" s="157"/>
      <c r="HV36" s="301"/>
      <c r="HW36" s="148"/>
      <c r="HX36" s="266">
        <f>17</f>
        <v>17</v>
      </c>
      <c r="HY36" s="267" t="str">
        <f t="shared" si="119"/>
        <v>Sa</v>
      </c>
      <c r="HZ36" s="268">
        <f>IF(SUM(IM$10)&gt;HX36,0,IF(IM$12="",'1. Schritt ---&gt;&gt;&gt; Grundangaben'!HZ102,IF(SUM(IM$12)&lt;HX36,0,'1. Schritt ---&gt;&gt;&gt; Grundangaben'!HZ102)))</f>
        <v>0</v>
      </c>
      <c r="IA36" s="268">
        <f t="shared" si="94"/>
        <v>0</v>
      </c>
      <c r="IB36" s="31">
        <f>IF(HY36='1. Schritt ---&gt;&gt;&gt; Grundangaben'!$X$12,'1. Schritt ---&gt;&gt;&gt; Grundangaben'!$T$12,IF('2. Schritt ---&gt;&gt;&gt; Erfassung &lt;&lt;&lt;'!HY36='1. Schritt ---&gt;&gt;&gt; Grundangaben'!$X$13,'1. Schritt ---&gt;&gt;&gt; Grundangaben'!$T$13,IF('2. Schritt ---&gt;&gt;&gt; Erfassung &lt;&lt;&lt;'!HY36='1. Schritt ---&gt;&gt;&gt; Grundangaben'!$X$14,'1. Schritt ---&gt;&gt;&gt; Grundangaben'!$T$14,IF('2. Schritt ---&gt;&gt;&gt; Erfassung &lt;&lt;&lt;'!HY36='1. Schritt ---&gt;&gt;&gt; Grundangaben'!$X$15,'1. Schritt ---&gt;&gt;&gt; Grundangaben'!$T$15,IF('2. Schritt ---&gt;&gt;&gt; Erfassung &lt;&lt;&lt;'!HY36='1. Schritt ---&gt;&gt;&gt; Grundangaben'!$X$16,'1. Schritt ---&gt;&gt;&gt; Grundangaben'!$T$16,0)))))</f>
        <v>0</v>
      </c>
      <c r="IC36" s="260"/>
      <c r="ID36" s="261"/>
      <c r="IE36" s="262"/>
      <c r="IF36" s="263"/>
      <c r="IG36" s="314">
        <f t="shared" si="95"/>
      </c>
      <c r="IH36" s="316">
        <f t="shared" si="96"/>
      </c>
      <c r="II36" s="316">
        <f aca="true" t="shared" si="164" ref="II36:II50">IF(AND(IF36="u",IA36&gt;0),1,0)</f>
        <v>0</v>
      </c>
      <c r="IJ36" s="316">
        <f t="shared" si="98"/>
      </c>
      <c r="IK36" s="315">
        <f t="shared" si="99"/>
      </c>
      <c r="IL36" s="82">
        <f aca="true" t="shared" si="165" ref="IL36:IL50">IF(OR(IF36="u",IF36="f",IF36="k",ID36&gt;0),"",IF(IC36-IA36&gt;0,IC36-IA36,""))</f>
      </c>
      <c r="IM36" s="130">
        <f aca="true" t="shared" si="166" ref="IM36:IM50">IF(ID36=0,"",IF(ID36+IC36-IA36&gt;0,ID36+IC36-IA36,""))</f>
      </c>
      <c r="IN36" s="128"/>
      <c r="IO36" s="129">
        <f aca="true" t="shared" si="167" ref="IO36:IO50">IF(OR(IF36="u",IF36="f",IF36="k"),"",IF(IC36+ID36-IA36&gt;-0.001,"",IC36+ID36-IA36))</f>
      </c>
      <c r="IP36" s="157"/>
      <c r="IQ36" s="301"/>
      <c r="IR36" s="148"/>
    </row>
    <row r="37" spans="1:252" s="32" customFormat="1" ht="22.5" customHeight="1">
      <c r="A37" s="28">
        <f>18</f>
        <v>18</v>
      </c>
      <c r="B37" s="29" t="str">
        <f t="shared" si="108"/>
        <v>So</v>
      </c>
      <c r="C37" s="30">
        <f>IF(SUM(P$10)&gt;A37,0,IF(P$12="",'1. Schritt ---&gt;&gt;&gt; Grundangaben'!C103,IF(SUM(P$12)&lt;A37,0,'1. Schritt ---&gt;&gt;&gt; Grundangaben'!C103)))</f>
        <v>0</v>
      </c>
      <c r="D37" s="30">
        <f t="shared" si="103"/>
        <v>0</v>
      </c>
      <c r="E37" s="31">
        <f>IF(B37='1. Schritt ---&gt;&gt;&gt; Grundangaben'!$X$12,'1. Schritt ---&gt;&gt;&gt; Grundangaben'!$T$12,IF('2. Schritt ---&gt;&gt;&gt; Erfassung &lt;&lt;&lt;'!B37='1. Schritt ---&gt;&gt;&gt; Grundangaben'!$X$13,'1. Schritt ---&gt;&gt;&gt; Grundangaben'!$T$13,IF('2. Schritt ---&gt;&gt;&gt; Erfassung &lt;&lt;&lt;'!B37='1. Schritt ---&gt;&gt;&gt; Grundangaben'!$X$14,'1. Schritt ---&gt;&gt;&gt; Grundangaben'!$T$14,IF('2. Schritt ---&gt;&gt;&gt; Erfassung &lt;&lt;&lt;'!B37='1. Schritt ---&gt;&gt;&gt; Grundangaben'!$X$15,'1. Schritt ---&gt;&gt;&gt; Grundangaben'!$T$15,IF('2. Schritt ---&gt;&gt;&gt; Erfassung &lt;&lt;&lt;'!B37='1. Schritt ---&gt;&gt;&gt; Grundangaben'!$X$16,'1. Schritt ---&gt;&gt;&gt; Grundangaben'!$T$16,0)))))</f>
        <v>0</v>
      </c>
      <c r="F37" s="154"/>
      <c r="G37" s="155"/>
      <c r="H37" s="156"/>
      <c r="I37" s="312"/>
      <c r="J37" s="314">
        <f t="shared" si="120"/>
      </c>
      <c r="K37" s="316">
        <f t="shared" si="121"/>
      </c>
      <c r="L37" s="316">
        <f t="shared" si="104"/>
        <v>0</v>
      </c>
      <c r="M37" s="316">
        <f t="shared" si="122"/>
      </c>
      <c r="N37" s="315">
        <f t="shared" si="123"/>
      </c>
      <c r="O37" s="82">
        <f t="shared" si="105"/>
      </c>
      <c r="P37" s="130">
        <f t="shared" si="106"/>
      </c>
      <c r="Q37" s="128"/>
      <c r="R37" s="129">
        <f t="shared" si="107"/>
      </c>
      <c r="S37" s="157"/>
      <c r="T37" s="301"/>
      <c r="U37" s="148"/>
      <c r="V37" s="28">
        <f>18</f>
        <v>18</v>
      </c>
      <c r="W37" s="29" t="str">
        <f t="shared" si="109"/>
        <v>So</v>
      </c>
      <c r="X37" s="30">
        <f>IF(SUM(AK$10)&gt;V37,0,IF(AK$12="",'1. Schritt ---&gt;&gt;&gt; Grundangaben'!X103,IF(SUM(AK$12)&lt;V37,0,'1. Schritt ---&gt;&gt;&gt; Grundangaben'!X103)))</f>
        <v>0</v>
      </c>
      <c r="Y37" s="30">
        <f t="shared" si="4"/>
        <v>0</v>
      </c>
      <c r="Z37" s="31">
        <f>IF(W37='1. Schritt ---&gt;&gt;&gt; Grundangaben'!$X$12,'1. Schritt ---&gt;&gt;&gt; Grundangaben'!$T$12,IF('2. Schritt ---&gt;&gt;&gt; Erfassung &lt;&lt;&lt;'!W37='1. Schritt ---&gt;&gt;&gt; Grundangaben'!$X$13,'1. Schritt ---&gt;&gt;&gt; Grundangaben'!$T$13,IF('2. Schritt ---&gt;&gt;&gt; Erfassung &lt;&lt;&lt;'!W37='1. Schritt ---&gt;&gt;&gt; Grundangaben'!$X$14,'1. Schritt ---&gt;&gt;&gt; Grundangaben'!$T$14,IF('2. Schritt ---&gt;&gt;&gt; Erfassung &lt;&lt;&lt;'!W37='1. Schritt ---&gt;&gt;&gt; Grundangaben'!$X$15,'1. Schritt ---&gt;&gt;&gt; Grundangaben'!$T$15,IF('2. Schritt ---&gt;&gt;&gt; Erfassung &lt;&lt;&lt;'!W37='1. Schritt ---&gt;&gt;&gt; Grundangaben'!$X$16,'1. Schritt ---&gt;&gt;&gt; Grundangaben'!$T$16,0)))))</f>
        <v>0</v>
      </c>
      <c r="AA37" s="154"/>
      <c r="AB37" s="155"/>
      <c r="AC37" s="156"/>
      <c r="AD37" s="152"/>
      <c r="AE37" s="314">
        <f t="shared" si="5"/>
      </c>
      <c r="AF37" s="316">
        <f t="shared" si="6"/>
      </c>
      <c r="AG37" s="316">
        <f t="shared" si="124"/>
        <v>0</v>
      </c>
      <c r="AH37" s="316">
        <f t="shared" si="8"/>
      </c>
      <c r="AI37" s="315">
        <f t="shared" si="9"/>
      </c>
      <c r="AJ37" s="82">
        <f t="shared" si="125"/>
      </c>
      <c r="AK37" s="130">
        <f t="shared" si="126"/>
      </c>
      <c r="AL37" s="128"/>
      <c r="AM37" s="129">
        <f t="shared" si="127"/>
      </c>
      <c r="AN37" s="157"/>
      <c r="AO37" s="301"/>
      <c r="AP37" s="148"/>
      <c r="AQ37" s="28">
        <f>18</f>
        <v>18</v>
      </c>
      <c r="AR37" s="29" t="str">
        <f t="shared" si="110"/>
        <v>So</v>
      </c>
      <c r="AS37" s="30">
        <f>IF(SUM(BF$10)&gt;AQ37,0,IF(BF$12="",'1. Schritt ---&gt;&gt;&gt; Grundangaben'!AS103,IF(SUM(BF$12)&lt;AQ37,0,'1. Schritt ---&gt;&gt;&gt; Grundangaben'!AS103)))</f>
        <v>0</v>
      </c>
      <c r="AT37" s="30">
        <f t="shared" si="13"/>
        <v>0</v>
      </c>
      <c r="AU37" s="31">
        <f>IF(AR37='1. Schritt ---&gt;&gt;&gt; Grundangaben'!$X$12,'1. Schritt ---&gt;&gt;&gt; Grundangaben'!$T$12,IF('2. Schritt ---&gt;&gt;&gt; Erfassung &lt;&lt;&lt;'!AR37='1. Schritt ---&gt;&gt;&gt; Grundangaben'!$X$13,'1. Schritt ---&gt;&gt;&gt; Grundangaben'!$T$13,IF('2. Schritt ---&gt;&gt;&gt; Erfassung &lt;&lt;&lt;'!AR37='1. Schritt ---&gt;&gt;&gt; Grundangaben'!$X$14,'1. Schritt ---&gt;&gt;&gt; Grundangaben'!$T$14,IF('2. Schritt ---&gt;&gt;&gt; Erfassung &lt;&lt;&lt;'!AR37='1. Schritt ---&gt;&gt;&gt; Grundangaben'!$X$15,'1. Schritt ---&gt;&gt;&gt; Grundangaben'!$T$15,IF('2. Schritt ---&gt;&gt;&gt; Erfassung &lt;&lt;&lt;'!AR37='1. Schritt ---&gt;&gt;&gt; Grundangaben'!$X$16,'1. Schritt ---&gt;&gt;&gt; Grundangaben'!$T$16,0)))))</f>
        <v>0</v>
      </c>
      <c r="AV37" s="154"/>
      <c r="AW37" s="155"/>
      <c r="AX37" s="156"/>
      <c r="AY37" s="152"/>
      <c r="AZ37" s="314">
        <f t="shared" si="14"/>
      </c>
      <c r="BA37" s="316">
        <f t="shared" si="15"/>
      </c>
      <c r="BB37" s="316">
        <f t="shared" si="128"/>
        <v>0</v>
      </c>
      <c r="BC37" s="316">
        <f t="shared" si="17"/>
      </c>
      <c r="BD37" s="315">
        <f t="shared" si="18"/>
      </c>
      <c r="BE37" s="82">
        <f t="shared" si="129"/>
      </c>
      <c r="BF37" s="130">
        <f t="shared" si="130"/>
      </c>
      <c r="BG37" s="128"/>
      <c r="BH37" s="129">
        <f t="shared" si="131"/>
      </c>
      <c r="BI37" s="157"/>
      <c r="BJ37" s="301"/>
      <c r="BK37" s="148"/>
      <c r="BL37" s="28">
        <f>18</f>
        <v>18</v>
      </c>
      <c r="BM37" s="29" t="str">
        <f t="shared" si="111"/>
        <v>So</v>
      </c>
      <c r="BN37" s="30">
        <f>IF(SUM(CA$10)&gt;BL37,0,IF(CA$12="",'1. Schritt ---&gt;&gt;&gt; Grundangaben'!BN103,IF(SUM(CA$12)&lt;BL37,0,'1. Schritt ---&gt;&gt;&gt; Grundangaben'!BN103)))</f>
        <v>0</v>
      </c>
      <c r="BO37" s="30">
        <f t="shared" si="22"/>
        <v>0</v>
      </c>
      <c r="BP37" s="31">
        <f>IF(BM37='1. Schritt ---&gt;&gt;&gt; Grundangaben'!$X$12,'1. Schritt ---&gt;&gt;&gt; Grundangaben'!$T$12,IF('2. Schritt ---&gt;&gt;&gt; Erfassung &lt;&lt;&lt;'!BM37='1. Schritt ---&gt;&gt;&gt; Grundangaben'!$X$13,'1. Schritt ---&gt;&gt;&gt; Grundangaben'!$T$13,IF('2. Schritt ---&gt;&gt;&gt; Erfassung &lt;&lt;&lt;'!BM37='1. Schritt ---&gt;&gt;&gt; Grundangaben'!$X$14,'1. Schritt ---&gt;&gt;&gt; Grundangaben'!$T$14,IF('2. Schritt ---&gt;&gt;&gt; Erfassung &lt;&lt;&lt;'!BM37='1. Schritt ---&gt;&gt;&gt; Grundangaben'!$X$15,'1. Schritt ---&gt;&gt;&gt; Grundangaben'!$T$15,IF('2. Schritt ---&gt;&gt;&gt; Erfassung &lt;&lt;&lt;'!BM37='1. Schritt ---&gt;&gt;&gt; Grundangaben'!$X$16,'1. Schritt ---&gt;&gt;&gt; Grundangaben'!$T$16,0)))))</f>
        <v>0</v>
      </c>
      <c r="BQ37" s="154"/>
      <c r="BR37" s="155"/>
      <c r="BS37" s="156"/>
      <c r="BT37" s="152"/>
      <c r="BU37" s="314">
        <f t="shared" si="23"/>
      </c>
      <c r="BV37" s="316">
        <f t="shared" si="24"/>
      </c>
      <c r="BW37" s="316">
        <f t="shared" si="132"/>
        <v>0</v>
      </c>
      <c r="BX37" s="316">
        <f t="shared" si="26"/>
      </c>
      <c r="BY37" s="315">
        <f t="shared" si="27"/>
      </c>
      <c r="BZ37" s="82">
        <f t="shared" si="133"/>
      </c>
      <c r="CA37" s="130">
        <f t="shared" si="134"/>
      </c>
      <c r="CB37" s="128"/>
      <c r="CC37" s="129">
        <f t="shared" si="135"/>
      </c>
      <c r="CD37" s="157"/>
      <c r="CE37" s="301"/>
      <c r="CF37" s="148"/>
      <c r="CG37" s="28">
        <f>18</f>
        <v>18</v>
      </c>
      <c r="CH37" s="29" t="str">
        <f t="shared" si="112"/>
        <v>So</v>
      </c>
      <c r="CI37" s="30">
        <f>IF(SUM(CV$10)&gt;CG37,0,IF(CV$12="",'1. Schritt ---&gt;&gt;&gt; Grundangaben'!CI103,IF(SUM(CV$12)&lt;CG37,0,'1. Schritt ---&gt;&gt;&gt; Grundangaben'!CI103)))</f>
        <v>0</v>
      </c>
      <c r="CJ37" s="30">
        <f t="shared" si="31"/>
        <v>0</v>
      </c>
      <c r="CK37" s="31">
        <f>IF(CH37='1. Schritt ---&gt;&gt;&gt; Grundangaben'!$X$12,'1. Schritt ---&gt;&gt;&gt; Grundangaben'!$T$12,IF('2. Schritt ---&gt;&gt;&gt; Erfassung &lt;&lt;&lt;'!CH37='1. Schritt ---&gt;&gt;&gt; Grundangaben'!$X$13,'1. Schritt ---&gt;&gt;&gt; Grundangaben'!$T$13,IF('2. Schritt ---&gt;&gt;&gt; Erfassung &lt;&lt;&lt;'!CH37='1. Schritt ---&gt;&gt;&gt; Grundangaben'!$X$14,'1. Schritt ---&gt;&gt;&gt; Grundangaben'!$T$14,IF('2. Schritt ---&gt;&gt;&gt; Erfassung &lt;&lt;&lt;'!CH37='1. Schritt ---&gt;&gt;&gt; Grundangaben'!$X$15,'1. Schritt ---&gt;&gt;&gt; Grundangaben'!$T$15,IF('2. Schritt ---&gt;&gt;&gt; Erfassung &lt;&lt;&lt;'!CH37='1. Schritt ---&gt;&gt;&gt; Grundangaben'!$X$16,'1. Schritt ---&gt;&gt;&gt; Grundangaben'!$T$16,0)))))</f>
        <v>0</v>
      </c>
      <c r="CL37" s="154"/>
      <c r="CM37" s="155"/>
      <c r="CN37" s="156"/>
      <c r="CO37" s="152"/>
      <c r="CP37" s="314">
        <f t="shared" si="32"/>
      </c>
      <c r="CQ37" s="316">
        <f t="shared" si="33"/>
      </c>
      <c r="CR37" s="316">
        <f t="shared" si="136"/>
        <v>0</v>
      </c>
      <c r="CS37" s="316">
        <f t="shared" si="35"/>
      </c>
      <c r="CT37" s="315">
        <f t="shared" si="36"/>
      </c>
      <c r="CU37" s="82">
        <f t="shared" si="137"/>
      </c>
      <c r="CV37" s="130">
        <f t="shared" si="138"/>
      </c>
      <c r="CW37" s="128"/>
      <c r="CX37" s="129">
        <f t="shared" si="139"/>
      </c>
      <c r="CY37" s="157"/>
      <c r="CZ37" s="301"/>
      <c r="DA37" s="148"/>
      <c r="DB37" s="28">
        <f>18</f>
        <v>18</v>
      </c>
      <c r="DC37" s="29" t="str">
        <f t="shared" si="113"/>
        <v>So</v>
      </c>
      <c r="DD37" s="30">
        <f>IF(SUM(DQ$10)&gt;DB37,0,IF(DQ$12="",'1. Schritt ---&gt;&gt;&gt; Grundangaben'!DD103,IF(SUM(DQ$12)&lt;DB37,0,'1. Schritt ---&gt;&gt;&gt; Grundangaben'!DD103)))</f>
        <v>0</v>
      </c>
      <c r="DE37" s="30">
        <f t="shared" si="40"/>
        <v>0</v>
      </c>
      <c r="DF37" s="31">
        <f>IF(DC37='1. Schritt ---&gt;&gt;&gt; Grundangaben'!$X$12,'1. Schritt ---&gt;&gt;&gt; Grundangaben'!$T$12,IF('2. Schritt ---&gt;&gt;&gt; Erfassung &lt;&lt;&lt;'!DC37='1. Schritt ---&gt;&gt;&gt; Grundangaben'!$X$13,'1. Schritt ---&gt;&gt;&gt; Grundangaben'!$T$13,IF('2. Schritt ---&gt;&gt;&gt; Erfassung &lt;&lt;&lt;'!DC37='1. Schritt ---&gt;&gt;&gt; Grundangaben'!$X$14,'1. Schritt ---&gt;&gt;&gt; Grundangaben'!$T$14,IF('2. Schritt ---&gt;&gt;&gt; Erfassung &lt;&lt;&lt;'!DC37='1. Schritt ---&gt;&gt;&gt; Grundangaben'!$X$15,'1. Schritt ---&gt;&gt;&gt; Grundangaben'!$T$15,IF('2. Schritt ---&gt;&gt;&gt; Erfassung &lt;&lt;&lt;'!DC37='1. Schritt ---&gt;&gt;&gt; Grundangaben'!$X$16,'1. Schritt ---&gt;&gt;&gt; Grundangaben'!$T$16,0)))))</f>
        <v>0</v>
      </c>
      <c r="DG37" s="154"/>
      <c r="DH37" s="155"/>
      <c r="DI37" s="156"/>
      <c r="DJ37" s="152"/>
      <c r="DK37" s="314">
        <f t="shared" si="41"/>
      </c>
      <c r="DL37" s="316">
        <f t="shared" si="42"/>
      </c>
      <c r="DM37" s="316">
        <f t="shared" si="140"/>
        <v>0</v>
      </c>
      <c r="DN37" s="316">
        <f t="shared" si="44"/>
      </c>
      <c r="DO37" s="315">
        <f t="shared" si="45"/>
      </c>
      <c r="DP37" s="82">
        <f t="shared" si="141"/>
      </c>
      <c r="DQ37" s="130">
        <f t="shared" si="142"/>
      </c>
      <c r="DR37" s="128"/>
      <c r="DS37" s="129">
        <f t="shared" si="143"/>
      </c>
      <c r="DT37" s="157"/>
      <c r="DU37" s="301"/>
      <c r="DV37" s="148"/>
      <c r="DW37" s="28">
        <f>18</f>
        <v>18</v>
      </c>
      <c r="DX37" s="29" t="str">
        <f t="shared" si="114"/>
        <v>So</v>
      </c>
      <c r="DY37" s="30">
        <f>IF(SUM(EL$10)&gt;DW37,0,IF(EL$12="",'1. Schritt ---&gt;&gt;&gt; Grundangaben'!DY103,IF(SUM(EL$12)&lt;DW37,0,'1. Schritt ---&gt;&gt;&gt; Grundangaben'!DY103)))</f>
        <v>0</v>
      </c>
      <c r="DZ37" s="30">
        <f t="shared" si="49"/>
        <v>0</v>
      </c>
      <c r="EA37" s="31">
        <f>IF(DX37='1. Schritt ---&gt;&gt;&gt; Grundangaben'!$X$12,'1. Schritt ---&gt;&gt;&gt; Grundangaben'!$T$12,IF('2. Schritt ---&gt;&gt;&gt; Erfassung &lt;&lt;&lt;'!DX37='1. Schritt ---&gt;&gt;&gt; Grundangaben'!$X$13,'1. Schritt ---&gt;&gt;&gt; Grundangaben'!$T$13,IF('2. Schritt ---&gt;&gt;&gt; Erfassung &lt;&lt;&lt;'!DX37='1. Schritt ---&gt;&gt;&gt; Grundangaben'!$X$14,'1. Schritt ---&gt;&gt;&gt; Grundangaben'!$T$14,IF('2. Schritt ---&gt;&gt;&gt; Erfassung &lt;&lt;&lt;'!DX37='1. Schritt ---&gt;&gt;&gt; Grundangaben'!$X$15,'1. Schritt ---&gt;&gt;&gt; Grundangaben'!$T$15,IF('2. Schritt ---&gt;&gt;&gt; Erfassung &lt;&lt;&lt;'!DX37='1. Schritt ---&gt;&gt;&gt; Grundangaben'!$X$16,'1. Schritt ---&gt;&gt;&gt; Grundangaben'!$T$16,0)))))</f>
        <v>0</v>
      </c>
      <c r="EB37" s="154"/>
      <c r="EC37" s="155"/>
      <c r="ED37" s="156"/>
      <c r="EE37" s="152"/>
      <c r="EF37" s="314">
        <f t="shared" si="50"/>
      </c>
      <c r="EG37" s="316">
        <f t="shared" si="51"/>
      </c>
      <c r="EH37" s="316">
        <f t="shared" si="144"/>
        <v>0</v>
      </c>
      <c r="EI37" s="316">
        <f t="shared" si="53"/>
      </c>
      <c r="EJ37" s="315">
        <f t="shared" si="54"/>
      </c>
      <c r="EK37" s="82">
        <f t="shared" si="145"/>
      </c>
      <c r="EL37" s="130">
        <f t="shared" si="146"/>
      </c>
      <c r="EM37" s="128"/>
      <c r="EN37" s="129">
        <f t="shared" si="147"/>
      </c>
      <c r="EO37" s="157"/>
      <c r="EP37" s="301"/>
      <c r="EQ37" s="148"/>
      <c r="ER37" s="28">
        <f>18</f>
        <v>18</v>
      </c>
      <c r="ES37" s="29" t="str">
        <f t="shared" si="115"/>
        <v>So</v>
      </c>
      <c r="ET37" s="30">
        <f>IF(SUM(FG$10)&gt;ER37,0,IF(FG$12="",'1. Schritt ---&gt;&gt;&gt; Grundangaben'!ET103,IF(SUM(FG$12)&lt;ER37,0,'1. Schritt ---&gt;&gt;&gt; Grundangaben'!ET103)))</f>
        <v>0</v>
      </c>
      <c r="EU37" s="30">
        <f t="shared" si="58"/>
        <v>0</v>
      </c>
      <c r="EV37" s="31">
        <f>IF(ES37='1. Schritt ---&gt;&gt;&gt; Grundangaben'!$X$12,'1. Schritt ---&gt;&gt;&gt; Grundangaben'!$T$12,IF('2. Schritt ---&gt;&gt;&gt; Erfassung &lt;&lt;&lt;'!ES37='1. Schritt ---&gt;&gt;&gt; Grundangaben'!$X$13,'1. Schritt ---&gt;&gt;&gt; Grundangaben'!$T$13,IF('2. Schritt ---&gt;&gt;&gt; Erfassung &lt;&lt;&lt;'!ES37='1. Schritt ---&gt;&gt;&gt; Grundangaben'!$X$14,'1. Schritt ---&gt;&gt;&gt; Grundangaben'!$T$14,IF('2. Schritt ---&gt;&gt;&gt; Erfassung &lt;&lt;&lt;'!ES37='1. Schritt ---&gt;&gt;&gt; Grundangaben'!$X$15,'1. Schritt ---&gt;&gt;&gt; Grundangaben'!$T$15,IF('2. Schritt ---&gt;&gt;&gt; Erfassung &lt;&lt;&lt;'!ES37='1. Schritt ---&gt;&gt;&gt; Grundangaben'!$X$16,'1. Schritt ---&gt;&gt;&gt; Grundangaben'!$T$16,0)))))</f>
        <v>0</v>
      </c>
      <c r="EW37" s="154"/>
      <c r="EX37" s="155"/>
      <c r="EY37" s="156"/>
      <c r="EZ37" s="152"/>
      <c r="FA37" s="314">
        <f t="shared" si="59"/>
      </c>
      <c r="FB37" s="316">
        <f t="shared" si="60"/>
      </c>
      <c r="FC37" s="316">
        <f t="shared" si="148"/>
        <v>0</v>
      </c>
      <c r="FD37" s="316">
        <f t="shared" si="62"/>
      </c>
      <c r="FE37" s="315">
        <f t="shared" si="63"/>
      </c>
      <c r="FF37" s="82">
        <f t="shared" si="149"/>
      </c>
      <c r="FG37" s="130">
        <f t="shared" si="150"/>
      </c>
      <c r="FH37" s="128"/>
      <c r="FI37" s="129">
        <f t="shared" si="151"/>
      </c>
      <c r="FJ37" s="157"/>
      <c r="FK37" s="301"/>
      <c r="FL37" s="148"/>
      <c r="FM37" s="28">
        <f>18</f>
        <v>18</v>
      </c>
      <c r="FN37" s="29" t="str">
        <f t="shared" si="116"/>
        <v>So</v>
      </c>
      <c r="FO37" s="30">
        <f>IF(SUM(GB$10)&gt;FM37,0,IF(GB$12="",'1. Schritt ---&gt;&gt;&gt; Grundangaben'!FO103,IF(SUM(GB$12)&lt;FM37,0,'1. Schritt ---&gt;&gt;&gt; Grundangaben'!FO103)))</f>
        <v>0</v>
      </c>
      <c r="FP37" s="30">
        <f t="shared" si="67"/>
        <v>0</v>
      </c>
      <c r="FQ37" s="31">
        <f>IF(FN37='1. Schritt ---&gt;&gt;&gt; Grundangaben'!$X$12,'1. Schritt ---&gt;&gt;&gt; Grundangaben'!$T$12,IF('2. Schritt ---&gt;&gt;&gt; Erfassung &lt;&lt;&lt;'!FN37='1. Schritt ---&gt;&gt;&gt; Grundangaben'!$X$13,'1. Schritt ---&gt;&gt;&gt; Grundangaben'!$T$13,IF('2. Schritt ---&gt;&gt;&gt; Erfassung &lt;&lt;&lt;'!FN37='1. Schritt ---&gt;&gt;&gt; Grundangaben'!$X$14,'1. Schritt ---&gt;&gt;&gt; Grundangaben'!$T$14,IF('2. Schritt ---&gt;&gt;&gt; Erfassung &lt;&lt;&lt;'!FN37='1. Schritt ---&gt;&gt;&gt; Grundangaben'!$X$15,'1. Schritt ---&gt;&gt;&gt; Grundangaben'!$T$15,IF('2. Schritt ---&gt;&gt;&gt; Erfassung &lt;&lt;&lt;'!FN37='1. Schritt ---&gt;&gt;&gt; Grundangaben'!$X$16,'1. Schritt ---&gt;&gt;&gt; Grundangaben'!$T$16,0)))))</f>
        <v>0</v>
      </c>
      <c r="FR37" s="154"/>
      <c r="FS37" s="155"/>
      <c r="FT37" s="156"/>
      <c r="FU37" s="152"/>
      <c r="FV37" s="314">
        <f t="shared" si="68"/>
      </c>
      <c r="FW37" s="316">
        <f t="shared" si="69"/>
      </c>
      <c r="FX37" s="316">
        <f t="shared" si="152"/>
        <v>0</v>
      </c>
      <c r="FY37" s="316">
        <f t="shared" si="71"/>
      </c>
      <c r="FZ37" s="315">
        <f t="shared" si="72"/>
      </c>
      <c r="GA37" s="82">
        <f t="shared" si="153"/>
      </c>
      <c r="GB37" s="130">
        <f t="shared" si="154"/>
      </c>
      <c r="GC37" s="128"/>
      <c r="GD37" s="129">
        <f t="shared" si="155"/>
      </c>
      <c r="GE37" s="157"/>
      <c r="GF37" s="301"/>
      <c r="GG37" s="148"/>
      <c r="GH37" s="28">
        <f>18</f>
        <v>18</v>
      </c>
      <c r="GI37" s="29" t="str">
        <f t="shared" si="117"/>
        <v>So</v>
      </c>
      <c r="GJ37" s="30">
        <f>IF(SUM(GW$10)&gt;GH37,0,IF(GW$12="",'1. Schritt ---&gt;&gt;&gt; Grundangaben'!GJ103,IF(SUM(GW$12)&lt;GH37,0,'1. Schritt ---&gt;&gt;&gt; Grundangaben'!GJ103)))</f>
        <v>0</v>
      </c>
      <c r="GK37" s="30">
        <f t="shared" si="76"/>
        <v>0</v>
      </c>
      <c r="GL37" s="31">
        <f>IF(GI37='1. Schritt ---&gt;&gt;&gt; Grundangaben'!$X$12,'1. Schritt ---&gt;&gt;&gt; Grundangaben'!$T$12,IF('2. Schritt ---&gt;&gt;&gt; Erfassung &lt;&lt;&lt;'!GI37='1. Schritt ---&gt;&gt;&gt; Grundangaben'!$X$13,'1. Schritt ---&gt;&gt;&gt; Grundangaben'!$T$13,IF('2. Schritt ---&gt;&gt;&gt; Erfassung &lt;&lt;&lt;'!GI37='1. Schritt ---&gt;&gt;&gt; Grundangaben'!$X$14,'1. Schritt ---&gt;&gt;&gt; Grundangaben'!$T$14,IF('2. Schritt ---&gt;&gt;&gt; Erfassung &lt;&lt;&lt;'!GI37='1. Schritt ---&gt;&gt;&gt; Grundangaben'!$X$15,'1. Schritt ---&gt;&gt;&gt; Grundangaben'!$T$15,IF('2. Schritt ---&gt;&gt;&gt; Erfassung &lt;&lt;&lt;'!GI37='1. Schritt ---&gt;&gt;&gt; Grundangaben'!$X$16,'1. Schritt ---&gt;&gt;&gt; Grundangaben'!$T$16,0)))))</f>
        <v>0</v>
      </c>
      <c r="GM37" s="154"/>
      <c r="GN37" s="155"/>
      <c r="GO37" s="156"/>
      <c r="GP37" s="152"/>
      <c r="GQ37" s="314">
        <f t="shared" si="77"/>
      </c>
      <c r="GR37" s="316">
        <f t="shared" si="78"/>
      </c>
      <c r="GS37" s="316">
        <f t="shared" si="156"/>
        <v>0</v>
      </c>
      <c r="GT37" s="316">
        <f t="shared" si="80"/>
      </c>
      <c r="GU37" s="315">
        <f t="shared" si="81"/>
      </c>
      <c r="GV37" s="82">
        <f t="shared" si="157"/>
      </c>
      <c r="GW37" s="130">
        <f t="shared" si="158"/>
      </c>
      <c r="GX37" s="128"/>
      <c r="GY37" s="129">
        <f t="shared" si="159"/>
      </c>
      <c r="GZ37" s="157"/>
      <c r="HA37" s="301"/>
      <c r="HB37" s="148"/>
      <c r="HC37" s="28">
        <f>18</f>
        <v>18</v>
      </c>
      <c r="HD37" s="29" t="str">
        <f t="shared" si="118"/>
        <v>So</v>
      </c>
      <c r="HE37" s="30">
        <f>IF(SUM(HR$10)&gt;HC37,0,IF(HR$12="",'1. Schritt ---&gt;&gt;&gt; Grundangaben'!HE103,IF(SUM(HR$12)&lt;HC37,0,'1. Schritt ---&gt;&gt;&gt; Grundangaben'!HE103)))</f>
        <v>0</v>
      </c>
      <c r="HF37" s="30">
        <f t="shared" si="85"/>
        <v>0</v>
      </c>
      <c r="HG37" s="31">
        <f>IF(HD37='1. Schritt ---&gt;&gt;&gt; Grundangaben'!$X$12,'1. Schritt ---&gt;&gt;&gt; Grundangaben'!$T$12,IF('2. Schritt ---&gt;&gt;&gt; Erfassung &lt;&lt;&lt;'!HD37='1. Schritt ---&gt;&gt;&gt; Grundangaben'!$X$13,'1. Schritt ---&gt;&gt;&gt; Grundangaben'!$T$13,IF('2. Schritt ---&gt;&gt;&gt; Erfassung &lt;&lt;&lt;'!HD37='1. Schritt ---&gt;&gt;&gt; Grundangaben'!$X$14,'1. Schritt ---&gt;&gt;&gt; Grundangaben'!$T$14,IF('2. Schritt ---&gt;&gt;&gt; Erfassung &lt;&lt;&lt;'!HD37='1. Schritt ---&gt;&gt;&gt; Grundangaben'!$X$15,'1. Schritt ---&gt;&gt;&gt; Grundangaben'!$T$15,IF('2. Schritt ---&gt;&gt;&gt; Erfassung &lt;&lt;&lt;'!HD37='1. Schritt ---&gt;&gt;&gt; Grundangaben'!$X$16,'1. Schritt ---&gt;&gt;&gt; Grundangaben'!$T$16,0)))))</f>
        <v>0</v>
      </c>
      <c r="HH37" s="154"/>
      <c r="HI37" s="155"/>
      <c r="HJ37" s="156"/>
      <c r="HK37" s="152"/>
      <c r="HL37" s="314">
        <f t="shared" si="86"/>
      </c>
      <c r="HM37" s="316">
        <f t="shared" si="87"/>
      </c>
      <c r="HN37" s="316">
        <f t="shared" si="160"/>
        <v>0</v>
      </c>
      <c r="HO37" s="316">
        <f t="shared" si="89"/>
      </c>
      <c r="HP37" s="315">
        <f t="shared" si="90"/>
      </c>
      <c r="HQ37" s="82">
        <f t="shared" si="161"/>
      </c>
      <c r="HR37" s="130">
        <f t="shared" si="162"/>
      </c>
      <c r="HS37" s="128"/>
      <c r="HT37" s="129">
        <f t="shared" si="163"/>
      </c>
      <c r="HU37" s="157"/>
      <c r="HV37" s="301"/>
      <c r="HW37" s="148"/>
      <c r="HX37" s="266">
        <f>18</f>
        <v>18</v>
      </c>
      <c r="HY37" s="267" t="str">
        <f t="shared" si="119"/>
        <v>So</v>
      </c>
      <c r="HZ37" s="268">
        <f>IF(SUM(IM$10)&gt;HX37,0,IF(IM$12="",'1. Schritt ---&gt;&gt;&gt; Grundangaben'!HZ103,IF(SUM(IM$12)&lt;HX37,0,'1. Schritt ---&gt;&gt;&gt; Grundangaben'!HZ103)))</f>
        <v>0</v>
      </c>
      <c r="IA37" s="268">
        <f t="shared" si="94"/>
        <v>0</v>
      </c>
      <c r="IB37" s="31">
        <f>IF(HY37='1. Schritt ---&gt;&gt;&gt; Grundangaben'!$X$12,'1. Schritt ---&gt;&gt;&gt; Grundangaben'!$T$12,IF('2. Schritt ---&gt;&gt;&gt; Erfassung &lt;&lt;&lt;'!HY37='1. Schritt ---&gt;&gt;&gt; Grundangaben'!$X$13,'1. Schritt ---&gt;&gt;&gt; Grundangaben'!$T$13,IF('2. Schritt ---&gt;&gt;&gt; Erfassung &lt;&lt;&lt;'!HY37='1. Schritt ---&gt;&gt;&gt; Grundangaben'!$X$14,'1. Schritt ---&gt;&gt;&gt; Grundangaben'!$T$14,IF('2. Schritt ---&gt;&gt;&gt; Erfassung &lt;&lt;&lt;'!HY37='1. Schritt ---&gt;&gt;&gt; Grundangaben'!$X$15,'1. Schritt ---&gt;&gt;&gt; Grundangaben'!$T$15,IF('2. Schritt ---&gt;&gt;&gt; Erfassung &lt;&lt;&lt;'!HY37='1. Schritt ---&gt;&gt;&gt; Grundangaben'!$X$16,'1. Schritt ---&gt;&gt;&gt; Grundangaben'!$T$16,0)))))</f>
        <v>0</v>
      </c>
      <c r="IC37" s="260"/>
      <c r="ID37" s="261"/>
      <c r="IE37" s="262"/>
      <c r="IF37" s="263"/>
      <c r="IG37" s="314">
        <f t="shared" si="95"/>
      </c>
      <c r="IH37" s="316">
        <f t="shared" si="96"/>
      </c>
      <c r="II37" s="316">
        <f t="shared" si="164"/>
        <v>0</v>
      </c>
      <c r="IJ37" s="316">
        <f t="shared" si="98"/>
      </c>
      <c r="IK37" s="315">
        <f t="shared" si="99"/>
      </c>
      <c r="IL37" s="82">
        <f t="shared" si="165"/>
      </c>
      <c r="IM37" s="130">
        <f t="shared" si="166"/>
      </c>
      <c r="IN37" s="128"/>
      <c r="IO37" s="129">
        <f t="shared" si="167"/>
      </c>
      <c r="IP37" s="157"/>
      <c r="IQ37" s="301"/>
      <c r="IR37" s="148"/>
    </row>
    <row r="38" spans="1:252" s="32" customFormat="1" ht="22.5" customHeight="1">
      <c r="A38" s="28">
        <f>19</f>
        <v>19</v>
      </c>
      <c r="B38" s="29" t="str">
        <f t="shared" si="108"/>
        <v>Mo</v>
      </c>
      <c r="C38" s="30">
        <f>IF(SUM(P$10)&gt;A38,0,IF(P$12="",'1. Schritt ---&gt;&gt;&gt; Grundangaben'!C104,IF(SUM(P$12)&lt;A38,0,'1. Schritt ---&gt;&gt;&gt; Grundangaben'!C104)))</f>
        <v>8</v>
      </c>
      <c r="D38" s="30">
        <f t="shared" si="103"/>
        <v>8</v>
      </c>
      <c r="E38" s="31">
        <f>IF(B38='1. Schritt ---&gt;&gt;&gt; Grundangaben'!$X$12,'1. Schritt ---&gt;&gt;&gt; Grundangaben'!$T$12,IF('2. Schritt ---&gt;&gt;&gt; Erfassung &lt;&lt;&lt;'!B38='1. Schritt ---&gt;&gt;&gt; Grundangaben'!$X$13,'1. Schritt ---&gt;&gt;&gt; Grundangaben'!$T$13,IF('2. Schritt ---&gt;&gt;&gt; Erfassung &lt;&lt;&lt;'!B38='1. Schritt ---&gt;&gt;&gt; Grundangaben'!$X$14,'1. Schritt ---&gt;&gt;&gt; Grundangaben'!$T$14,IF('2. Schritt ---&gt;&gt;&gt; Erfassung &lt;&lt;&lt;'!B38='1. Schritt ---&gt;&gt;&gt; Grundangaben'!$X$15,'1. Schritt ---&gt;&gt;&gt; Grundangaben'!$T$15,IF('2. Schritt ---&gt;&gt;&gt; Erfassung &lt;&lt;&lt;'!B38='1. Schritt ---&gt;&gt;&gt; Grundangaben'!$X$16,'1. Schritt ---&gt;&gt;&gt; Grundangaben'!$T$16,0)))))</f>
        <v>8</v>
      </c>
      <c r="F38" s="154"/>
      <c r="G38" s="155"/>
      <c r="H38" s="156"/>
      <c r="I38" s="312"/>
      <c r="J38" s="314">
        <f t="shared" si="120"/>
      </c>
      <c r="K38" s="316">
        <f t="shared" si="121"/>
      </c>
      <c r="L38" s="316">
        <f t="shared" si="104"/>
        <v>0</v>
      </c>
      <c r="M38" s="316">
        <f t="shared" si="122"/>
      </c>
      <c r="N38" s="315">
        <f t="shared" si="123"/>
      </c>
      <c r="O38" s="82">
        <f t="shared" si="105"/>
      </c>
      <c r="P38" s="130">
        <f t="shared" si="106"/>
      </c>
      <c r="Q38" s="128"/>
      <c r="R38" s="129">
        <f t="shared" si="107"/>
        <v>-8</v>
      </c>
      <c r="S38" s="157"/>
      <c r="T38" s="301"/>
      <c r="U38" s="148"/>
      <c r="V38" s="28">
        <f>19</f>
        <v>19</v>
      </c>
      <c r="W38" s="29" t="str">
        <f t="shared" si="109"/>
        <v>Mo</v>
      </c>
      <c r="X38" s="30">
        <f>IF(SUM(AK$10)&gt;V38,0,IF(AK$12="",'1. Schritt ---&gt;&gt;&gt; Grundangaben'!X104,IF(SUM(AK$12)&lt;V38,0,'1. Schritt ---&gt;&gt;&gt; Grundangaben'!X104)))</f>
        <v>8</v>
      </c>
      <c r="Y38" s="30">
        <f t="shared" si="4"/>
        <v>8</v>
      </c>
      <c r="Z38" s="31">
        <f>IF(W38='1. Schritt ---&gt;&gt;&gt; Grundangaben'!$X$12,'1. Schritt ---&gt;&gt;&gt; Grundangaben'!$T$12,IF('2. Schritt ---&gt;&gt;&gt; Erfassung &lt;&lt;&lt;'!W38='1. Schritt ---&gt;&gt;&gt; Grundangaben'!$X$13,'1. Schritt ---&gt;&gt;&gt; Grundangaben'!$T$13,IF('2. Schritt ---&gt;&gt;&gt; Erfassung &lt;&lt;&lt;'!W38='1. Schritt ---&gt;&gt;&gt; Grundangaben'!$X$14,'1. Schritt ---&gt;&gt;&gt; Grundangaben'!$T$14,IF('2. Schritt ---&gt;&gt;&gt; Erfassung &lt;&lt;&lt;'!W38='1. Schritt ---&gt;&gt;&gt; Grundangaben'!$X$15,'1. Schritt ---&gt;&gt;&gt; Grundangaben'!$T$15,IF('2. Schritt ---&gt;&gt;&gt; Erfassung &lt;&lt;&lt;'!W38='1. Schritt ---&gt;&gt;&gt; Grundangaben'!$X$16,'1. Schritt ---&gt;&gt;&gt; Grundangaben'!$T$16,0)))))</f>
        <v>8</v>
      </c>
      <c r="AA38" s="154"/>
      <c r="AB38" s="155"/>
      <c r="AC38" s="156"/>
      <c r="AD38" s="152"/>
      <c r="AE38" s="314">
        <f t="shared" si="5"/>
      </c>
      <c r="AF38" s="316">
        <f t="shared" si="6"/>
      </c>
      <c r="AG38" s="316">
        <f t="shared" si="124"/>
        <v>0</v>
      </c>
      <c r="AH38" s="316">
        <f t="shared" si="8"/>
      </c>
      <c r="AI38" s="315">
        <f t="shared" si="9"/>
      </c>
      <c r="AJ38" s="82">
        <f t="shared" si="125"/>
      </c>
      <c r="AK38" s="130">
        <f t="shared" si="126"/>
      </c>
      <c r="AL38" s="128"/>
      <c r="AM38" s="129">
        <f t="shared" si="127"/>
        <v>-8</v>
      </c>
      <c r="AN38" s="157"/>
      <c r="AO38" s="301"/>
      <c r="AP38" s="148"/>
      <c r="AQ38" s="28">
        <f>19</f>
        <v>19</v>
      </c>
      <c r="AR38" s="29" t="str">
        <f t="shared" si="110"/>
        <v>Mo</v>
      </c>
      <c r="AS38" s="30">
        <f>IF(SUM(BF$10)&gt;AQ38,0,IF(BF$12="",'1. Schritt ---&gt;&gt;&gt; Grundangaben'!AS104,IF(SUM(BF$12)&lt;AQ38,0,'1. Schritt ---&gt;&gt;&gt; Grundangaben'!AS104)))</f>
        <v>8</v>
      </c>
      <c r="AT38" s="30">
        <f t="shared" si="13"/>
        <v>8</v>
      </c>
      <c r="AU38" s="31">
        <f>IF(AR38='1. Schritt ---&gt;&gt;&gt; Grundangaben'!$X$12,'1. Schritt ---&gt;&gt;&gt; Grundangaben'!$T$12,IF('2. Schritt ---&gt;&gt;&gt; Erfassung &lt;&lt;&lt;'!AR38='1. Schritt ---&gt;&gt;&gt; Grundangaben'!$X$13,'1. Schritt ---&gt;&gt;&gt; Grundangaben'!$T$13,IF('2. Schritt ---&gt;&gt;&gt; Erfassung &lt;&lt;&lt;'!AR38='1. Schritt ---&gt;&gt;&gt; Grundangaben'!$X$14,'1. Schritt ---&gt;&gt;&gt; Grundangaben'!$T$14,IF('2. Schritt ---&gt;&gt;&gt; Erfassung &lt;&lt;&lt;'!AR38='1. Schritt ---&gt;&gt;&gt; Grundangaben'!$X$15,'1. Schritt ---&gt;&gt;&gt; Grundangaben'!$T$15,IF('2. Schritt ---&gt;&gt;&gt; Erfassung &lt;&lt;&lt;'!AR38='1. Schritt ---&gt;&gt;&gt; Grundangaben'!$X$16,'1. Schritt ---&gt;&gt;&gt; Grundangaben'!$T$16,0)))))</f>
        <v>8</v>
      </c>
      <c r="AV38" s="154"/>
      <c r="AW38" s="155"/>
      <c r="AX38" s="156"/>
      <c r="AY38" s="152"/>
      <c r="AZ38" s="314">
        <f t="shared" si="14"/>
      </c>
      <c r="BA38" s="316">
        <f t="shared" si="15"/>
      </c>
      <c r="BB38" s="316">
        <f t="shared" si="128"/>
        <v>0</v>
      </c>
      <c r="BC38" s="316">
        <f t="shared" si="17"/>
      </c>
      <c r="BD38" s="315">
        <f t="shared" si="18"/>
      </c>
      <c r="BE38" s="82">
        <f t="shared" si="129"/>
      </c>
      <c r="BF38" s="130">
        <f t="shared" si="130"/>
      </c>
      <c r="BG38" s="128"/>
      <c r="BH38" s="129">
        <f t="shared" si="131"/>
        <v>-8</v>
      </c>
      <c r="BI38" s="157"/>
      <c r="BJ38" s="301"/>
      <c r="BK38" s="148"/>
      <c r="BL38" s="28">
        <f>19</f>
        <v>19</v>
      </c>
      <c r="BM38" s="29" t="str">
        <f t="shared" si="111"/>
        <v>Mo</v>
      </c>
      <c r="BN38" s="30">
        <f>IF(SUM(CA$10)&gt;BL38,0,IF(CA$12="",'1. Schritt ---&gt;&gt;&gt; Grundangaben'!BN104,IF(SUM(CA$12)&lt;BL38,0,'1. Schritt ---&gt;&gt;&gt; Grundangaben'!BN104)))</f>
        <v>8</v>
      </c>
      <c r="BO38" s="30">
        <f t="shared" si="22"/>
        <v>8</v>
      </c>
      <c r="BP38" s="31">
        <f>IF(BM38='1. Schritt ---&gt;&gt;&gt; Grundangaben'!$X$12,'1. Schritt ---&gt;&gt;&gt; Grundangaben'!$T$12,IF('2. Schritt ---&gt;&gt;&gt; Erfassung &lt;&lt;&lt;'!BM38='1. Schritt ---&gt;&gt;&gt; Grundangaben'!$X$13,'1. Schritt ---&gt;&gt;&gt; Grundangaben'!$T$13,IF('2. Schritt ---&gt;&gt;&gt; Erfassung &lt;&lt;&lt;'!BM38='1. Schritt ---&gt;&gt;&gt; Grundangaben'!$X$14,'1. Schritt ---&gt;&gt;&gt; Grundangaben'!$T$14,IF('2. Schritt ---&gt;&gt;&gt; Erfassung &lt;&lt;&lt;'!BM38='1. Schritt ---&gt;&gt;&gt; Grundangaben'!$X$15,'1. Schritt ---&gt;&gt;&gt; Grundangaben'!$T$15,IF('2. Schritt ---&gt;&gt;&gt; Erfassung &lt;&lt;&lt;'!BM38='1. Schritt ---&gt;&gt;&gt; Grundangaben'!$X$16,'1. Schritt ---&gt;&gt;&gt; Grundangaben'!$T$16,0)))))</f>
        <v>8</v>
      </c>
      <c r="BQ38" s="154"/>
      <c r="BR38" s="155"/>
      <c r="BS38" s="156"/>
      <c r="BT38" s="152"/>
      <c r="BU38" s="314">
        <f t="shared" si="23"/>
      </c>
      <c r="BV38" s="316">
        <f t="shared" si="24"/>
      </c>
      <c r="BW38" s="316">
        <f t="shared" si="132"/>
        <v>0</v>
      </c>
      <c r="BX38" s="316">
        <f t="shared" si="26"/>
      </c>
      <c r="BY38" s="315">
        <f t="shared" si="27"/>
      </c>
      <c r="BZ38" s="82">
        <f t="shared" si="133"/>
      </c>
      <c r="CA38" s="130">
        <f t="shared" si="134"/>
      </c>
      <c r="CB38" s="128"/>
      <c r="CC38" s="129">
        <f t="shared" si="135"/>
        <v>-8</v>
      </c>
      <c r="CD38" s="157"/>
      <c r="CE38" s="301"/>
      <c r="CF38" s="148"/>
      <c r="CG38" s="28">
        <f>19</f>
        <v>19</v>
      </c>
      <c r="CH38" s="29" t="str">
        <f t="shared" si="112"/>
        <v>Mo</v>
      </c>
      <c r="CI38" s="30">
        <f>IF(SUM(CV$10)&gt;CG38,0,IF(CV$12="",'1. Schritt ---&gt;&gt;&gt; Grundangaben'!CI104,IF(SUM(CV$12)&lt;CG38,0,'1. Schritt ---&gt;&gt;&gt; Grundangaben'!CI104)))</f>
        <v>8</v>
      </c>
      <c r="CJ38" s="30">
        <f t="shared" si="31"/>
        <v>8</v>
      </c>
      <c r="CK38" s="31">
        <f>IF(CH38='1. Schritt ---&gt;&gt;&gt; Grundangaben'!$X$12,'1. Schritt ---&gt;&gt;&gt; Grundangaben'!$T$12,IF('2. Schritt ---&gt;&gt;&gt; Erfassung &lt;&lt;&lt;'!CH38='1. Schritt ---&gt;&gt;&gt; Grundangaben'!$X$13,'1. Schritt ---&gt;&gt;&gt; Grundangaben'!$T$13,IF('2. Schritt ---&gt;&gt;&gt; Erfassung &lt;&lt;&lt;'!CH38='1. Schritt ---&gt;&gt;&gt; Grundangaben'!$X$14,'1. Schritt ---&gt;&gt;&gt; Grundangaben'!$T$14,IF('2. Schritt ---&gt;&gt;&gt; Erfassung &lt;&lt;&lt;'!CH38='1. Schritt ---&gt;&gt;&gt; Grundangaben'!$X$15,'1. Schritt ---&gt;&gt;&gt; Grundangaben'!$T$15,IF('2. Schritt ---&gt;&gt;&gt; Erfassung &lt;&lt;&lt;'!CH38='1. Schritt ---&gt;&gt;&gt; Grundangaben'!$X$16,'1. Schritt ---&gt;&gt;&gt; Grundangaben'!$T$16,0)))))</f>
        <v>8</v>
      </c>
      <c r="CL38" s="154"/>
      <c r="CM38" s="155"/>
      <c r="CN38" s="156"/>
      <c r="CO38" s="152"/>
      <c r="CP38" s="314">
        <f t="shared" si="32"/>
      </c>
      <c r="CQ38" s="316">
        <f t="shared" si="33"/>
      </c>
      <c r="CR38" s="316">
        <f t="shared" si="136"/>
        <v>0</v>
      </c>
      <c r="CS38" s="316">
        <f t="shared" si="35"/>
      </c>
      <c r="CT38" s="315">
        <f t="shared" si="36"/>
      </c>
      <c r="CU38" s="82">
        <f t="shared" si="137"/>
      </c>
      <c r="CV38" s="130">
        <f t="shared" si="138"/>
      </c>
      <c r="CW38" s="128"/>
      <c r="CX38" s="129">
        <f t="shared" si="139"/>
        <v>-8</v>
      </c>
      <c r="CY38" s="157"/>
      <c r="CZ38" s="301"/>
      <c r="DA38" s="148"/>
      <c r="DB38" s="28">
        <f>19</f>
        <v>19</v>
      </c>
      <c r="DC38" s="29" t="str">
        <f t="shared" si="113"/>
        <v>Mo</v>
      </c>
      <c r="DD38" s="30">
        <f>IF(SUM(DQ$10)&gt;DB38,0,IF(DQ$12="",'1. Schritt ---&gt;&gt;&gt; Grundangaben'!DD104,IF(SUM(DQ$12)&lt;DB38,0,'1. Schritt ---&gt;&gt;&gt; Grundangaben'!DD104)))</f>
        <v>8</v>
      </c>
      <c r="DE38" s="30">
        <f t="shared" si="40"/>
        <v>8</v>
      </c>
      <c r="DF38" s="31">
        <f>IF(DC38='1. Schritt ---&gt;&gt;&gt; Grundangaben'!$X$12,'1. Schritt ---&gt;&gt;&gt; Grundangaben'!$T$12,IF('2. Schritt ---&gt;&gt;&gt; Erfassung &lt;&lt;&lt;'!DC38='1. Schritt ---&gt;&gt;&gt; Grundangaben'!$X$13,'1. Schritt ---&gt;&gt;&gt; Grundangaben'!$T$13,IF('2. Schritt ---&gt;&gt;&gt; Erfassung &lt;&lt;&lt;'!DC38='1. Schritt ---&gt;&gt;&gt; Grundangaben'!$X$14,'1. Schritt ---&gt;&gt;&gt; Grundangaben'!$T$14,IF('2. Schritt ---&gt;&gt;&gt; Erfassung &lt;&lt;&lt;'!DC38='1. Schritt ---&gt;&gt;&gt; Grundangaben'!$X$15,'1. Schritt ---&gt;&gt;&gt; Grundangaben'!$T$15,IF('2. Schritt ---&gt;&gt;&gt; Erfassung &lt;&lt;&lt;'!DC38='1. Schritt ---&gt;&gt;&gt; Grundangaben'!$X$16,'1. Schritt ---&gt;&gt;&gt; Grundangaben'!$T$16,0)))))</f>
        <v>8</v>
      </c>
      <c r="DG38" s="154"/>
      <c r="DH38" s="155"/>
      <c r="DI38" s="156"/>
      <c r="DJ38" s="152"/>
      <c r="DK38" s="314">
        <f t="shared" si="41"/>
      </c>
      <c r="DL38" s="316">
        <f t="shared" si="42"/>
      </c>
      <c r="DM38" s="316">
        <f t="shared" si="140"/>
        <v>0</v>
      </c>
      <c r="DN38" s="316">
        <f t="shared" si="44"/>
      </c>
      <c r="DO38" s="315">
        <f t="shared" si="45"/>
      </c>
      <c r="DP38" s="82">
        <f t="shared" si="141"/>
      </c>
      <c r="DQ38" s="130">
        <f t="shared" si="142"/>
      </c>
      <c r="DR38" s="128"/>
      <c r="DS38" s="129">
        <f t="shared" si="143"/>
        <v>-8</v>
      </c>
      <c r="DT38" s="157"/>
      <c r="DU38" s="301"/>
      <c r="DV38" s="148"/>
      <c r="DW38" s="28">
        <f>19</f>
        <v>19</v>
      </c>
      <c r="DX38" s="29" t="str">
        <f t="shared" si="114"/>
        <v>Mo</v>
      </c>
      <c r="DY38" s="30">
        <f>IF(SUM(EL$10)&gt;DW38,0,IF(EL$12="",'1. Schritt ---&gt;&gt;&gt; Grundangaben'!DY104,IF(SUM(EL$12)&lt;DW38,0,'1. Schritt ---&gt;&gt;&gt; Grundangaben'!DY104)))</f>
        <v>8</v>
      </c>
      <c r="DZ38" s="30">
        <f t="shared" si="49"/>
        <v>8</v>
      </c>
      <c r="EA38" s="31">
        <f>IF(DX38='1. Schritt ---&gt;&gt;&gt; Grundangaben'!$X$12,'1. Schritt ---&gt;&gt;&gt; Grundangaben'!$T$12,IF('2. Schritt ---&gt;&gt;&gt; Erfassung &lt;&lt;&lt;'!DX38='1. Schritt ---&gt;&gt;&gt; Grundangaben'!$X$13,'1. Schritt ---&gt;&gt;&gt; Grundangaben'!$T$13,IF('2. Schritt ---&gt;&gt;&gt; Erfassung &lt;&lt;&lt;'!DX38='1. Schritt ---&gt;&gt;&gt; Grundangaben'!$X$14,'1. Schritt ---&gt;&gt;&gt; Grundangaben'!$T$14,IF('2. Schritt ---&gt;&gt;&gt; Erfassung &lt;&lt;&lt;'!DX38='1. Schritt ---&gt;&gt;&gt; Grundangaben'!$X$15,'1. Schritt ---&gt;&gt;&gt; Grundangaben'!$T$15,IF('2. Schritt ---&gt;&gt;&gt; Erfassung &lt;&lt;&lt;'!DX38='1. Schritt ---&gt;&gt;&gt; Grundangaben'!$X$16,'1. Schritt ---&gt;&gt;&gt; Grundangaben'!$T$16,0)))))</f>
        <v>8</v>
      </c>
      <c r="EB38" s="154"/>
      <c r="EC38" s="155"/>
      <c r="ED38" s="156"/>
      <c r="EE38" s="152"/>
      <c r="EF38" s="314">
        <f t="shared" si="50"/>
      </c>
      <c r="EG38" s="316">
        <f t="shared" si="51"/>
      </c>
      <c r="EH38" s="316">
        <f t="shared" si="144"/>
        <v>0</v>
      </c>
      <c r="EI38" s="316">
        <f t="shared" si="53"/>
      </c>
      <c r="EJ38" s="315">
        <f t="shared" si="54"/>
      </c>
      <c r="EK38" s="82">
        <f t="shared" si="145"/>
      </c>
      <c r="EL38" s="130">
        <f t="shared" si="146"/>
      </c>
      <c r="EM38" s="128"/>
      <c r="EN38" s="129">
        <f t="shared" si="147"/>
        <v>-8</v>
      </c>
      <c r="EO38" s="157"/>
      <c r="EP38" s="301"/>
      <c r="EQ38" s="148"/>
      <c r="ER38" s="28">
        <f>19</f>
        <v>19</v>
      </c>
      <c r="ES38" s="29" t="str">
        <f t="shared" si="115"/>
        <v>Mo</v>
      </c>
      <c r="ET38" s="30">
        <f>IF(SUM(FG$10)&gt;ER38,0,IF(FG$12="",'1. Schritt ---&gt;&gt;&gt; Grundangaben'!ET104,IF(SUM(FG$12)&lt;ER38,0,'1. Schritt ---&gt;&gt;&gt; Grundangaben'!ET104)))</f>
        <v>8</v>
      </c>
      <c r="EU38" s="30">
        <f t="shared" si="58"/>
        <v>8</v>
      </c>
      <c r="EV38" s="31">
        <f>IF(ES38='1. Schritt ---&gt;&gt;&gt; Grundangaben'!$X$12,'1. Schritt ---&gt;&gt;&gt; Grundangaben'!$T$12,IF('2. Schritt ---&gt;&gt;&gt; Erfassung &lt;&lt;&lt;'!ES38='1. Schritt ---&gt;&gt;&gt; Grundangaben'!$X$13,'1. Schritt ---&gt;&gt;&gt; Grundangaben'!$T$13,IF('2. Schritt ---&gt;&gt;&gt; Erfassung &lt;&lt;&lt;'!ES38='1. Schritt ---&gt;&gt;&gt; Grundangaben'!$X$14,'1. Schritt ---&gt;&gt;&gt; Grundangaben'!$T$14,IF('2. Schritt ---&gt;&gt;&gt; Erfassung &lt;&lt;&lt;'!ES38='1. Schritt ---&gt;&gt;&gt; Grundangaben'!$X$15,'1. Schritt ---&gt;&gt;&gt; Grundangaben'!$T$15,IF('2. Schritt ---&gt;&gt;&gt; Erfassung &lt;&lt;&lt;'!ES38='1. Schritt ---&gt;&gt;&gt; Grundangaben'!$X$16,'1. Schritt ---&gt;&gt;&gt; Grundangaben'!$T$16,0)))))</f>
        <v>8</v>
      </c>
      <c r="EW38" s="154"/>
      <c r="EX38" s="155"/>
      <c r="EY38" s="156"/>
      <c r="EZ38" s="152"/>
      <c r="FA38" s="314">
        <f t="shared" si="59"/>
      </c>
      <c r="FB38" s="316">
        <f t="shared" si="60"/>
      </c>
      <c r="FC38" s="316">
        <f t="shared" si="148"/>
        <v>0</v>
      </c>
      <c r="FD38" s="316">
        <f t="shared" si="62"/>
      </c>
      <c r="FE38" s="315">
        <f t="shared" si="63"/>
      </c>
      <c r="FF38" s="82">
        <f t="shared" si="149"/>
      </c>
      <c r="FG38" s="130">
        <f t="shared" si="150"/>
      </c>
      <c r="FH38" s="128"/>
      <c r="FI38" s="129">
        <f t="shared" si="151"/>
        <v>-8</v>
      </c>
      <c r="FJ38" s="157"/>
      <c r="FK38" s="301"/>
      <c r="FL38" s="148"/>
      <c r="FM38" s="28">
        <f>19</f>
        <v>19</v>
      </c>
      <c r="FN38" s="29" t="str">
        <f t="shared" si="116"/>
        <v>Mo</v>
      </c>
      <c r="FO38" s="30">
        <f>IF(SUM(GB$10)&gt;FM38,0,IF(GB$12="",'1. Schritt ---&gt;&gt;&gt; Grundangaben'!FO104,IF(SUM(GB$12)&lt;FM38,0,'1. Schritt ---&gt;&gt;&gt; Grundangaben'!FO104)))</f>
        <v>8</v>
      </c>
      <c r="FP38" s="30">
        <f t="shared" si="67"/>
        <v>8</v>
      </c>
      <c r="FQ38" s="31">
        <f>IF(FN38='1. Schritt ---&gt;&gt;&gt; Grundangaben'!$X$12,'1. Schritt ---&gt;&gt;&gt; Grundangaben'!$T$12,IF('2. Schritt ---&gt;&gt;&gt; Erfassung &lt;&lt;&lt;'!FN38='1. Schritt ---&gt;&gt;&gt; Grundangaben'!$X$13,'1. Schritt ---&gt;&gt;&gt; Grundangaben'!$T$13,IF('2. Schritt ---&gt;&gt;&gt; Erfassung &lt;&lt;&lt;'!FN38='1. Schritt ---&gt;&gt;&gt; Grundangaben'!$X$14,'1. Schritt ---&gt;&gt;&gt; Grundangaben'!$T$14,IF('2. Schritt ---&gt;&gt;&gt; Erfassung &lt;&lt;&lt;'!FN38='1. Schritt ---&gt;&gt;&gt; Grundangaben'!$X$15,'1. Schritt ---&gt;&gt;&gt; Grundangaben'!$T$15,IF('2. Schritt ---&gt;&gt;&gt; Erfassung &lt;&lt;&lt;'!FN38='1. Schritt ---&gt;&gt;&gt; Grundangaben'!$X$16,'1. Schritt ---&gt;&gt;&gt; Grundangaben'!$T$16,0)))))</f>
        <v>8</v>
      </c>
      <c r="FR38" s="154"/>
      <c r="FS38" s="155"/>
      <c r="FT38" s="156"/>
      <c r="FU38" s="152"/>
      <c r="FV38" s="314">
        <f t="shared" si="68"/>
      </c>
      <c r="FW38" s="316">
        <f t="shared" si="69"/>
      </c>
      <c r="FX38" s="316">
        <f t="shared" si="152"/>
        <v>0</v>
      </c>
      <c r="FY38" s="316">
        <f t="shared" si="71"/>
      </c>
      <c r="FZ38" s="315">
        <f t="shared" si="72"/>
      </c>
      <c r="GA38" s="82">
        <f t="shared" si="153"/>
      </c>
      <c r="GB38" s="130">
        <f t="shared" si="154"/>
      </c>
      <c r="GC38" s="128"/>
      <c r="GD38" s="129">
        <f t="shared" si="155"/>
        <v>-8</v>
      </c>
      <c r="GE38" s="157"/>
      <c r="GF38" s="301"/>
      <c r="GG38" s="148"/>
      <c r="GH38" s="28">
        <f>19</f>
        <v>19</v>
      </c>
      <c r="GI38" s="29" t="str">
        <f t="shared" si="117"/>
        <v>Mo</v>
      </c>
      <c r="GJ38" s="30">
        <f>IF(SUM(GW$10)&gt;GH38,0,IF(GW$12="",'1. Schritt ---&gt;&gt;&gt; Grundangaben'!GJ104,IF(SUM(GW$12)&lt;GH38,0,'1. Schritt ---&gt;&gt;&gt; Grundangaben'!GJ104)))</f>
        <v>8</v>
      </c>
      <c r="GK38" s="30">
        <f t="shared" si="76"/>
        <v>8</v>
      </c>
      <c r="GL38" s="31">
        <f>IF(GI38='1. Schritt ---&gt;&gt;&gt; Grundangaben'!$X$12,'1. Schritt ---&gt;&gt;&gt; Grundangaben'!$T$12,IF('2. Schritt ---&gt;&gt;&gt; Erfassung &lt;&lt;&lt;'!GI38='1. Schritt ---&gt;&gt;&gt; Grundangaben'!$X$13,'1. Schritt ---&gt;&gt;&gt; Grundangaben'!$T$13,IF('2. Schritt ---&gt;&gt;&gt; Erfassung &lt;&lt;&lt;'!GI38='1. Schritt ---&gt;&gt;&gt; Grundangaben'!$X$14,'1. Schritt ---&gt;&gt;&gt; Grundangaben'!$T$14,IF('2. Schritt ---&gt;&gt;&gt; Erfassung &lt;&lt;&lt;'!GI38='1. Schritt ---&gt;&gt;&gt; Grundangaben'!$X$15,'1. Schritt ---&gt;&gt;&gt; Grundangaben'!$T$15,IF('2. Schritt ---&gt;&gt;&gt; Erfassung &lt;&lt;&lt;'!GI38='1. Schritt ---&gt;&gt;&gt; Grundangaben'!$X$16,'1. Schritt ---&gt;&gt;&gt; Grundangaben'!$T$16,0)))))</f>
        <v>8</v>
      </c>
      <c r="GM38" s="154"/>
      <c r="GN38" s="155"/>
      <c r="GO38" s="156"/>
      <c r="GP38" s="152"/>
      <c r="GQ38" s="314">
        <f t="shared" si="77"/>
      </c>
      <c r="GR38" s="316">
        <f t="shared" si="78"/>
      </c>
      <c r="GS38" s="316">
        <f t="shared" si="156"/>
        <v>0</v>
      </c>
      <c r="GT38" s="316">
        <f t="shared" si="80"/>
      </c>
      <c r="GU38" s="315">
        <f t="shared" si="81"/>
      </c>
      <c r="GV38" s="82">
        <f t="shared" si="157"/>
      </c>
      <c r="GW38" s="130">
        <f t="shared" si="158"/>
      </c>
      <c r="GX38" s="128"/>
      <c r="GY38" s="129">
        <f t="shared" si="159"/>
        <v>-8</v>
      </c>
      <c r="GZ38" s="157"/>
      <c r="HA38" s="301"/>
      <c r="HB38" s="148"/>
      <c r="HC38" s="28">
        <f>19</f>
        <v>19</v>
      </c>
      <c r="HD38" s="29" t="str">
        <f t="shared" si="118"/>
        <v>Mo</v>
      </c>
      <c r="HE38" s="30">
        <f>IF(SUM(HR$10)&gt;HC38,0,IF(HR$12="",'1. Schritt ---&gt;&gt;&gt; Grundangaben'!HE104,IF(SUM(HR$12)&lt;HC38,0,'1. Schritt ---&gt;&gt;&gt; Grundangaben'!HE104)))</f>
        <v>8</v>
      </c>
      <c r="HF38" s="30">
        <f t="shared" si="85"/>
        <v>8</v>
      </c>
      <c r="HG38" s="31">
        <f>IF(HD38='1. Schritt ---&gt;&gt;&gt; Grundangaben'!$X$12,'1. Schritt ---&gt;&gt;&gt; Grundangaben'!$T$12,IF('2. Schritt ---&gt;&gt;&gt; Erfassung &lt;&lt;&lt;'!HD38='1. Schritt ---&gt;&gt;&gt; Grundangaben'!$X$13,'1. Schritt ---&gt;&gt;&gt; Grundangaben'!$T$13,IF('2. Schritt ---&gt;&gt;&gt; Erfassung &lt;&lt;&lt;'!HD38='1. Schritt ---&gt;&gt;&gt; Grundangaben'!$X$14,'1. Schritt ---&gt;&gt;&gt; Grundangaben'!$T$14,IF('2. Schritt ---&gt;&gt;&gt; Erfassung &lt;&lt;&lt;'!HD38='1. Schritt ---&gt;&gt;&gt; Grundangaben'!$X$15,'1. Schritt ---&gt;&gt;&gt; Grundangaben'!$T$15,IF('2. Schritt ---&gt;&gt;&gt; Erfassung &lt;&lt;&lt;'!HD38='1. Schritt ---&gt;&gt;&gt; Grundangaben'!$X$16,'1. Schritt ---&gt;&gt;&gt; Grundangaben'!$T$16,0)))))</f>
        <v>8</v>
      </c>
      <c r="HH38" s="154"/>
      <c r="HI38" s="155"/>
      <c r="HJ38" s="156"/>
      <c r="HK38" s="152"/>
      <c r="HL38" s="314">
        <f t="shared" si="86"/>
      </c>
      <c r="HM38" s="316">
        <f t="shared" si="87"/>
      </c>
      <c r="HN38" s="316">
        <f t="shared" si="160"/>
        <v>0</v>
      </c>
      <c r="HO38" s="316">
        <f t="shared" si="89"/>
      </c>
      <c r="HP38" s="315">
        <f t="shared" si="90"/>
      </c>
      <c r="HQ38" s="82">
        <f t="shared" si="161"/>
      </c>
      <c r="HR38" s="130">
        <f t="shared" si="162"/>
      </c>
      <c r="HS38" s="128"/>
      <c r="HT38" s="129">
        <f t="shared" si="163"/>
        <v>-8</v>
      </c>
      <c r="HU38" s="157"/>
      <c r="HV38" s="301"/>
      <c r="HW38" s="148"/>
      <c r="HX38" s="266">
        <f>19</f>
        <v>19</v>
      </c>
      <c r="HY38" s="267" t="str">
        <f t="shared" si="119"/>
        <v>Mo</v>
      </c>
      <c r="HZ38" s="268">
        <f>IF(SUM(IM$10)&gt;HX38,0,IF(IM$12="",'1. Schritt ---&gt;&gt;&gt; Grundangaben'!HZ104,IF(SUM(IM$12)&lt;HX38,0,'1. Schritt ---&gt;&gt;&gt; Grundangaben'!HZ104)))</f>
        <v>8</v>
      </c>
      <c r="IA38" s="268">
        <f t="shared" si="94"/>
        <v>8</v>
      </c>
      <c r="IB38" s="31">
        <f>IF(HY38='1. Schritt ---&gt;&gt;&gt; Grundangaben'!$X$12,'1. Schritt ---&gt;&gt;&gt; Grundangaben'!$T$12,IF('2. Schritt ---&gt;&gt;&gt; Erfassung &lt;&lt;&lt;'!HY38='1. Schritt ---&gt;&gt;&gt; Grundangaben'!$X$13,'1. Schritt ---&gt;&gt;&gt; Grundangaben'!$T$13,IF('2. Schritt ---&gt;&gt;&gt; Erfassung &lt;&lt;&lt;'!HY38='1. Schritt ---&gt;&gt;&gt; Grundangaben'!$X$14,'1. Schritt ---&gt;&gt;&gt; Grundangaben'!$T$14,IF('2. Schritt ---&gt;&gt;&gt; Erfassung &lt;&lt;&lt;'!HY38='1. Schritt ---&gt;&gt;&gt; Grundangaben'!$X$15,'1. Schritt ---&gt;&gt;&gt; Grundangaben'!$T$15,IF('2. Schritt ---&gt;&gt;&gt; Erfassung &lt;&lt;&lt;'!HY38='1. Schritt ---&gt;&gt;&gt; Grundangaben'!$X$16,'1. Schritt ---&gt;&gt;&gt; Grundangaben'!$T$16,0)))))</f>
        <v>8</v>
      </c>
      <c r="IC38" s="260"/>
      <c r="ID38" s="261"/>
      <c r="IE38" s="262"/>
      <c r="IF38" s="263"/>
      <c r="IG38" s="314">
        <f t="shared" si="95"/>
      </c>
      <c r="IH38" s="316">
        <f t="shared" si="96"/>
      </c>
      <c r="II38" s="316">
        <f t="shared" si="164"/>
        <v>0</v>
      </c>
      <c r="IJ38" s="316">
        <f t="shared" si="98"/>
      </c>
      <c r="IK38" s="315">
        <f t="shared" si="99"/>
      </c>
      <c r="IL38" s="82">
        <f t="shared" si="165"/>
      </c>
      <c r="IM38" s="130">
        <f t="shared" si="166"/>
      </c>
      <c r="IN38" s="128"/>
      <c r="IO38" s="129">
        <f t="shared" si="167"/>
        <v>-8</v>
      </c>
      <c r="IP38" s="157"/>
      <c r="IQ38" s="301"/>
      <c r="IR38" s="148"/>
    </row>
    <row r="39" spans="1:252" s="32" customFormat="1" ht="22.5" customHeight="1">
      <c r="A39" s="28">
        <f>20</f>
        <v>20</v>
      </c>
      <c r="B39" s="29" t="str">
        <f t="shared" si="108"/>
        <v>Di</v>
      </c>
      <c r="C39" s="30">
        <f>IF(SUM(P$10)&gt;A39,0,IF(P$12="",'1. Schritt ---&gt;&gt;&gt; Grundangaben'!C105,IF(SUM(P$12)&lt;A39,0,'1. Schritt ---&gt;&gt;&gt; Grundangaben'!C105)))</f>
        <v>8</v>
      </c>
      <c r="D39" s="30">
        <f t="shared" si="103"/>
        <v>8</v>
      </c>
      <c r="E39" s="31">
        <f>IF(B39='1. Schritt ---&gt;&gt;&gt; Grundangaben'!$X$12,'1. Schritt ---&gt;&gt;&gt; Grundangaben'!$T$12,IF('2. Schritt ---&gt;&gt;&gt; Erfassung &lt;&lt;&lt;'!B39='1. Schritt ---&gt;&gt;&gt; Grundangaben'!$X$13,'1. Schritt ---&gt;&gt;&gt; Grundangaben'!$T$13,IF('2. Schritt ---&gt;&gt;&gt; Erfassung &lt;&lt;&lt;'!B39='1. Schritt ---&gt;&gt;&gt; Grundangaben'!$X$14,'1. Schritt ---&gt;&gt;&gt; Grundangaben'!$T$14,IF('2. Schritt ---&gt;&gt;&gt; Erfassung &lt;&lt;&lt;'!B39='1. Schritt ---&gt;&gt;&gt; Grundangaben'!$X$15,'1. Schritt ---&gt;&gt;&gt; Grundangaben'!$T$15,IF('2. Schritt ---&gt;&gt;&gt; Erfassung &lt;&lt;&lt;'!B39='1. Schritt ---&gt;&gt;&gt; Grundangaben'!$X$16,'1. Schritt ---&gt;&gt;&gt; Grundangaben'!$T$16,0)))))</f>
        <v>8</v>
      </c>
      <c r="F39" s="154"/>
      <c r="G39" s="155"/>
      <c r="H39" s="156"/>
      <c r="I39" s="312"/>
      <c r="J39" s="314">
        <f t="shared" si="0"/>
      </c>
      <c r="K39" s="316">
        <f t="shared" si="1"/>
      </c>
      <c r="L39" s="316">
        <f t="shared" si="104"/>
        <v>0</v>
      </c>
      <c r="M39" s="316">
        <f t="shared" si="2"/>
      </c>
      <c r="N39" s="315">
        <f t="shared" si="3"/>
      </c>
      <c r="O39" s="82">
        <f t="shared" si="105"/>
      </c>
      <c r="P39" s="130">
        <f t="shared" si="106"/>
      </c>
      <c r="Q39" s="128"/>
      <c r="R39" s="129">
        <f t="shared" si="107"/>
        <v>-8</v>
      </c>
      <c r="S39" s="157"/>
      <c r="T39" s="301"/>
      <c r="U39" s="148"/>
      <c r="V39" s="28">
        <f>20</f>
        <v>20</v>
      </c>
      <c r="W39" s="29" t="str">
        <f t="shared" si="109"/>
        <v>Di</v>
      </c>
      <c r="X39" s="30">
        <f>IF(SUM(AK$10)&gt;V39,0,IF(AK$12="",'1. Schritt ---&gt;&gt;&gt; Grundangaben'!X105,IF(SUM(AK$12)&lt;V39,0,'1. Schritt ---&gt;&gt;&gt; Grundangaben'!X105)))</f>
        <v>8</v>
      </c>
      <c r="Y39" s="30">
        <f t="shared" si="4"/>
        <v>8</v>
      </c>
      <c r="Z39" s="31">
        <f>IF(W39='1. Schritt ---&gt;&gt;&gt; Grundangaben'!$X$12,'1. Schritt ---&gt;&gt;&gt; Grundangaben'!$T$12,IF('2. Schritt ---&gt;&gt;&gt; Erfassung &lt;&lt;&lt;'!W39='1. Schritt ---&gt;&gt;&gt; Grundangaben'!$X$13,'1. Schritt ---&gt;&gt;&gt; Grundangaben'!$T$13,IF('2. Schritt ---&gt;&gt;&gt; Erfassung &lt;&lt;&lt;'!W39='1. Schritt ---&gt;&gt;&gt; Grundangaben'!$X$14,'1. Schritt ---&gt;&gt;&gt; Grundangaben'!$T$14,IF('2. Schritt ---&gt;&gt;&gt; Erfassung &lt;&lt;&lt;'!W39='1. Schritt ---&gt;&gt;&gt; Grundangaben'!$X$15,'1. Schritt ---&gt;&gt;&gt; Grundangaben'!$T$15,IF('2. Schritt ---&gt;&gt;&gt; Erfassung &lt;&lt;&lt;'!W39='1. Schritt ---&gt;&gt;&gt; Grundangaben'!$X$16,'1. Schritt ---&gt;&gt;&gt; Grundangaben'!$T$16,0)))))</f>
        <v>8</v>
      </c>
      <c r="AA39" s="154"/>
      <c r="AB39" s="155"/>
      <c r="AC39" s="156"/>
      <c r="AD39" s="152"/>
      <c r="AE39" s="314">
        <f t="shared" si="5"/>
      </c>
      <c r="AF39" s="316">
        <f t="shared" si="6"/>
      </c>
      <c r="AG39" s="316">
        <f t="shared" si="124"/>
        <v>0</v>
      </c>
      <c r="AH39" s="316">
        <f t="shared" si="8"/>
      </c>
      <c r="AI39" s="315">
        <f t="shared" si="9"/>
      </c>
      <c r="AJ39" s="82">
        <f t="shared" si="125"/>
      </c>
      <c r="AK39" s="130">
        <f t="shared" si="126"/>
      </c>
      <c r="AL39" s="128"/>
      <c r="AM39" s="129">
        <f t="shared" si="127"/>
        <v>-8</v>
      </c>
      <c r="AN39" s="157"/>
      <c r="AO39" s="301"/>
      <c r="AP39" s="148"/>
      <c r="AQ39" s="28">
        <f>20</f>
        <v>20</v>
      </c>
      <c r="AR39" s="29" t="str">
        <f t="shared" si="110"/>
        <v>Di</v>
      </c>
      <c r="AS39" s="30">
        <f>IF(SUM(BF$10)&gt;AQ39,0,IF(BF$12="",'1. Schritt ---&gt;&gt;&gt; Grundangaben'!AS105,IF(SUM(BF$12)&lt;AQ39,0,'1. Schritt ---&gt;&gt;&gt; Grundangaben'!AS105)))</f>
        <v>8</v>
      </c>
      <c r="AT39" s="30">
        <f t="shared" si="13"/>
        <v>8</v>
      </c>
      <c r="AU39" s="31">
        <f>IF(AR39='1. Schritt ---&gt;&gt;&gt; Grundangaben'!$X$12,'1. Schritt ---&gt;&gt;&gt; Grundangaben'!$T$12,IF('2. Schritt ---&gt;&gt;&gt; Erfassung &lt;&lt;&lt;'!AR39='1. Schritt ---&gt;&gt;&gt; Grundangaben'!$X$13,'1. Schritt ---&gt;&gt;&gt; Grundangaben'!$T$13,IF('2. Schritt ---&gt;&gt;&gt; Erfassung &lt;&lt;&lt;'!AR39='1. Schritt ---&gt;&gt;&gt; Grundangaben'!$X$14,'1. Schritt ---&gt;&gt;&gt; Grundangaben'!$T$14,IF('2. Schritt ---&gt;&gt;&gt; Erfassung &lt;&lt;&lt;'!AR39='1. Schritt ---&gt;&gt;&gt; Grundangaben'!$X$15,'1. Schritt ---&gt;&gt;&gt; Grundangaben'!$T$15,IF('2. Schritt ---&gt;&gt;&gt; Erfassung &lt;&lt;&lt;'!AR39='1. Schritt ---&gt;&gt;&gt; Grundangaben'!$X$16,'1. Schritt ---&gt;&gt;&gt; Grundangaben'!$T$16,0)))))</f>
        <v>8</v>
      </c>
      <c r="AV39" s="154"/>
      <c r="AW39" s="155"/>
      <c r="AX39" s="156"/>
      <c r="AY39" s="152"/>
      <c r="AZ39" s="314">
        <f t="shared" si="14"/>
      </c>
      <c r="BA39" s="316">
        <f t="shared" si="15"/>
      </c>
      <c r="BB39" s="316">
        <f t="shared" si="128"/>
        <v>0</v>
      </c>
      <c r="BC39" s="316">
        <f t="shared" si="17"/>
      </c>
      <c r="BD39" s="315">
        <f t="shared" si="18"/>
      </c>
      <c r="BE39" s="82">
        <f t="shared" si="129"/>
      </c>
      <c r="BF39" s="130">
        <f t="shared" si="130"/>
      </c>
      <c r="BG39" s="128"/>
      <c r="BH39" s="129">
        <f t="shared" si="131"/>
        <v>-8</v>
      </c>
      <c r="BI39" s="157"/>
      <c r="BJ39" s="301"/>
      <c r="BK39" s="148"/>
      <c r="BL39" s="28">
        <f>20</f>
        <v>20</v>
      </c>
      <c r="BM39" s="29" t="str">
        <f t="shared" si="111"/>
        <v>Di</v>
      </c>
      <c r="BN39" s="30">
        <f>IF(SUM(CA$10)&gt;BL39,0,IF(CA$12="",'1. Schritt ---&gt;&gt;&gt; Grundangaben'!BN105,IF(SUM(CA$12)&lt;BL39,0,'1. Schritt ---&gt;&gt;&gt; Grundangaben'!BN105)))</f>
        <v>8</v>
      </c>
      <c r="BO39" s="30">
        <f t="shared" si="22"/>
        <v>8</v>
      </c>
      <c r="BP39" s="31">
        <f>IF(BM39='1. Schritt ---&gt;&gt;&gt; Grundangaben'!$X$12,'1. Schritt ---&gt;&gt;&gt; Grundangaben'!$T$12,IF('2. Schritt ---&gt;&gt;&gt; Erfassung &lt;&lt;&lt;'!BM39='1. Schritt ---&gt;&gt;&gt; Grundangaben'!$X$13,'1. Schritt ---&gt;&gt;&gt; Grundangaben'!$T$13,IF('2. Schritt ---&gt;&gt;&gt; Erfassung &lt;&lt;&lt;'!BM39='1. Schritt ---&gt;&gt;&gt; Grundangaben'!$X$14,'1. Schritt ---&gt;&gt;&gt; Grundangaben'!$T$14,IF('2. Schritt ---&gt;&gt;&gt; Erfassung &lt;&lt;&lt;'!BM39='1. Schritt ---&gt;&gt;&gt; Grundangaben'!$X$15,'1. Schritt ---&gt;&gt;&gt; Grundangaben'!$T$15,IF('2. Schritt ---&gt;&gt;&gt; Erfassung &lt;&lt;&lt;'!BM39='1. Schritt ---&gt;&gt;&gt; Grundangaben'!$X$16,'1. Schritt ---&gt;&gt;&gt; Grundangaben'!$T$16,0)))))</f>
        <v>8</v>
      </c>
      <c r="BQ39" s="154"/>
      <c r="BR39" s="155"/>
      <c r="BS39" s="156"/>
      <c r="BT39" s="152"/>
      <c r="BU39" s="314">
        <f t="shared" si="23"/>
      </c>
      <c r="BV39" s="316">
        <f t="shared" si="24"/>
      </c>
      <c r="BW39" s="316">
        <f t="shared" si="132"/>
        <v>0</v>
      </c>
      <c r="BX39" s="316">
        <f t="shared" si="26"/>
      </c>
      <c r="BY39" s="315">
        <f t="shared" si="27"/>
      </c>
      <c r="BZ39" s="82">
        <f t="shared" si="133"/>
      </c>
      <c r="CA39" s="130">
        <f t="shared" si="134"/>
      </c>
      <c r="CB39" s="128"/>
      <c r="CC39" s="129">
        <f t="shared" si="135"/>
        <v>-8</v>
      </c>
      <c r="CD39" s="157"/>
      <c r="CE39" s="301"/>
      <c r="CF39" s="148"/>
      <c r="CG39" s="28">
        <f>20</f>
        <v>20</v>
      </c>
      <c r="CH39" s="29" t="str">
        <f t="shared" si="112"/>
        <v>Di</v>
      </c>
      <c r="CI39" s="30">
        <f>IF(SUM(CV$10)&gt;CG39,0,IF(CV$12="",'1. Schritt ---&gt;&gt;&gt; Grundangaben'!CI105,IF(SUM(CV$12)&lt;CG39,0,'1. Schritt ---&gt;&gt;&gt; Grundangaben'!CI105)))</f>
        <v>8</v>
      </c>
      <c r="CJ39" s="30">
        <f t="shared" si="31"/>
        <v>8</v>
      </c>
      <c r="CK39" s="31">
        <f>IF(CH39='1. Schritt ---&gt;&gt;&gt; Grundangaben'!$X$12,'1. Schritt ---&gt;&gt;&gt; Grundangaben'!$T$12,IF('2. Schritt ---&gt;&gt;&gt; Erfassung &lt;&lt;&lt;'!CH39='1. Schritt ---&gt;&gt;&gt; Grundangaben'!$X$13,'1. Schritt ---&gt;&gt;&gt; Grundangaben'!$T$13,IF('2. Schritt ---&gt;&gt;&gt; Erfassung &lt;&lt;&lt;'!CH39='1. Schritt ---&gt;&gt;&gt; Grundangaben'!$X$14,'1. Schritt ---&gt;&gt;&gt; Grundangaben'!$T$14,IF('2. Schritt ---&gt;&gt;&gt; Erfassung &lt;&lt;&lt;'!CH39='1. Schritt ---&gt;&gt;&gt; Grundangaben'!$X$15,'1. Schritt ---&gt;&gt;&gt; Grundangaben'!$T$15,IF('2. Schritt ---&gt;&gt;&gt; Erfassung &lt;&lt;&lt;'!CH39='1. Schritt ---&gt;&gt;&gt; Grundangaben'!$X$16,'1. Schritt ---&gt;&gt;&gt; Grundangaben'!$T$16,0)))))</f>
        <v>8</v>
      </c>
      <c r="CL39" s="154"/>
      <c r="CM39" s="155"/>
      <c r="CN39" s="156"/>
      <c r="CO39" s="152"/>
      <c r="CP39" s="314">
        <f t="shared" si="32"/>
      </c>
      <c r="CQ39" s="316">
        <f t="shared" si="33"/>
      </c>
      <c r="CR39" s="316">
        <f t="shared" si="136"/>
        <v>0</v>
      </c>
      <c r="CS39" s="316">
        <f t="shared" si="35"/>
      </c>
      <c r="CT39" s="315">
        <f t="shared" si="36"/>
      </c>
      <c r="CU39" s="82">
        <f t="shared" si="137"/>
      </c>
      <c r="CV39" s="130">
        <f t="shared" si="138"/>
      </c>
      <c r="CW39" s="128"/>
      <c r="CX39" s="129">
        <f t="shared" si="139"/>
        <v>-8</v>
      </c>
      <c r="CY39" s="157"/>
      <c r="CZ39" s="301"/>
      <c r="DA39" s="148"/>
      <c r="DB39" s="28">
        <f>20</f>
        <v>20</v>
      </c>
      <c r="DC39" s="29" t="str">
        <f t="shared" si="113"/>
        <v>Di</v>
      </c>
      <c r="DD39" s="30">
        <f>IF(SUM(DQ$10)&gt;DB39,0,IF(DQ$12="",'1. Schritt ---&gt;&gt;&gt; Grundangaben'!DD105,IF(SUM(DQ$12)&lt;DB39,0,'1. Schritt ---&gt;&gt;&gt; Grundangaben'!DD105)))</f>
        <v>8</v>
      </c>
      <c r="DE39" s="30">
        <f t="shared" si="40"/>
        <v>8</v>
      </c>
      <c r="DF39" s="31">
        <f>IF(DC39='1. Schritt ---&gt;&gt;&gt; Grundangaben'!$X$12,'1. Schritt ---&gt;&gt;&gt; Grundangaben'!$T$12,IF('2. Schritt ---&gt;&gt;&gt; Erfassung &lt;&lt;&lt;'!DC39='1. Schritt ---&gt;&gt;&gt; Grundangaben'!$X$13,'1. Schritt ---&gt;&gt;&gt; Grundangaben'!$T$13,IF('2. Schritt ---&gt;&gt;&gt; Erfassung &lt;&lt;&lt;'!DC39='1. Schritt ---&gt;&gt;&gt; Grundangaben'!$X$14,'1. Schritt ---&gt;&gt;&gt; Grundangaben'!$T$14,IF('2. Schritt ---&gt;&gt;&gt; Erfassung &lt;&lt;&lt;'!DC39='1. Schritt ---&gt;&gt;&gt; Grundangaben'!$X$15,'1. Schritt ---&gt;&gt;&gt; Grundangaben'!$T$15,IF('2. Schritt ---&gt;&gt;&gt; Erfassung &lt;&lt;&lt;'!DC39='1. Schritt ---&gt;&gt;&gt; Grundangaben'!$X$16,'1. Schritt ---&gt;&gt;&gt; Grundangaben'!$T$16,0)))))</f>
        <v>8</v>
      </c>
      <c r="DG39" s="154"/>
      <c r="DH39" s="155"/>
      <c r="DI39" s="156"/>
      <c r="DJ39" s="152"/>
      <c r="DK39" s="314">
        <f t="shared" si="41"/>
      </c>
      <c r="DL39" s="316">
        <f t="shared" si="42"/>
      </c>
      <c r="DM39" s="316">
        <f t="shared" si="140"/>
        <v>0</v>
      </c>
      <c r="DN39" s="316">
        <f t="shared" si="44"/>
      </c>
      <c r="DO39" s="315">
        <f t="shared" si="45"/>
      </c>
      <c r="DP39" s="82">
        <f t="shared" si="141"/>
      </c>
      <c r="DQ39" s="130">
        <f t="shared" si="142"/>
      </c>
      <c r="DR39" s="128"/>
      <c r="DS39" s="129">
        <f t="shared" si="143"/>
        <v>-8</v>
      </c>
      <c r="DT39" s="157"/>
      <c r="DU39" s="301"/>
      <c r="DV39" s="148"/>
      <c r="DW39" s="28">
        <f>20</f>
        <v>20</v>
      </c>
      <c r="DX39" s="29" t="str">
        <f t="shared" si="114"/>
        <v>Di</v>
      </c>
      <c r="DY39" s="30">
        <f>IF(SUM(EL$10)&gt;DW39,0,IF(EL$12="",'1. Schritt ---&gt;&gt;&gt; Grundangaben'!DY105,IF(SUM(EL$12)&lt;DW39,0,'1. Schritt ---&gt;&gt;&gt; Grundangaben'!DY105)))</f>
        <v>8</v>
      </c>
      <c r="DZ39" s="30">
        <f t="shared" si="49"/>
        <v>8</v>
      </c>
      <c r="EA39" s="31">
        <f>IF(DX39='1. Schritt ---&gt;&gt;&gt; Grundangaben'!$X$12,'1. Schritt ---&gt;&gt;&gt; Grundangaben'!$T$12,IF('2. Schritt ---&gt;&gt;&gt; Erfassung &lt;&lt;&lt;'!DX39='1. Schritt ---&gt;&gt;&gt; Grundangaben'!$X$13,'1. Schritt ---&gt;&gt;&gt; Grundangaben'!$T$13,IF('2. Schritt ---&gt;&gt;&gt; Erfassung &lt;&lt;&lt;'!DX39='1. Schritt ---&gt;&gt;&gt; Grundangaben'!$X$14,'1. Schritt ---&gt;&gt;&gt; Grundangaben'!$T$14,IF('2. Schritt ---&gt;&gt;&gt; Erfassung &lt;&lt;&lt;'!DX39='1. Schritt ---&gt;&gt;&gt; Grundangaben'!$X$15,'1. Schritt ---&gt;&gt;&gt; Grundangaben'!$T$15,IF('2. Schritt ---&gt;&gt;&gt; Erfassung &lt;&lt;&lt;'!DX39='1. Schritt ---&gt;&gt;&gt; Grundangaben'!$X$16,'1. Schritt ---&gt;&gt;&gt; Grundangaben'!$T$16,0)))))</f>
        <v>8</v>
      </c>
      <c r="EB39" s="154"/>
      <c r="EC39" s="155"/>
      <c r="ED39" s="156"/>
      <c r="EE39" s="152"/>
      <c r="EF39" s="314">
        <f t="shared" si="50"/>
      </c>
      <c r="EG39" s="316">
        <f t="shared" si="51"/>
      </c>
      <c r="EH39" s="316">
        <f t="shared" si="144"/>
        <v>0</v>
      </c>
      <c r="EI39" s="316">
        <f t="shared" si="53"/>
      </c>
      <c r="EJ39" s="315">
        <f t="shared" si="54"/>
      </c>
      <c r="EK39" s="82">
        <f t="shared" si="145"/>
      </c>
      <c r="EL39" s="130">
        <f t="shared" si="146"/>
      </c>
      <c r="EM39" s="128"/>
      <c r="EN39" s="129">
        <f t="shared" si="147"/>
        <v>-8</v>
      </c>
      <c r="EO39" s="157"/>
      <c r="EP39" s="301"/>
      <c r="EQ39" s="148"/>
      <c r="ER39" s="28">
        <f>20</f>
        <v>20</v>
      </c>
      <c r="ES39" s="29" t="str">
        <f t="shared" si="115"/>
        <v>Di</v>
      </c>
      <c r="ET39" s="30">
        <f>IF(SUM(FG$10)&gt;ER39,0,IF(FG$12="",'1. Schritt ---&gt;&gt;&gt; Grundangaben'!ET105,IF(SUM(FG$12)&lt;ER39,0,'1. Schritt ---&gt;&gt;&gt; Grundangaben'!ET105)))</f>
        <v>8</v>
      </c>
      <c r="EU39" s="30">
        <f t="shared" si="58"/>
        <v>8</v>
      </c>
      <c r="EV39" s="31">
        <f>IF(ES39='1. Schritt ---&gt;&gt;&gt; Grundangaben'!$X$12,'1. Schritt ---&gt;&gt;&gt; Grundangaben'!$T$12,IF('2. Schritt ---&gt;&gt;&gt; Erfassung &lt;&lt;&lt;'!ES39='1. Schritt ---&gt;&gt;&gt; Grundangaben'!$X$13,'1. Schritt ---&gt;&gt;&gt; Grundangaben'!$T$13,IF('2. Schritt ---&gt;&gt;&gt; Erfassung &lt;&lt;&lt;'!ES39='1. Schritt ---&gt;&gt;&gt; Grundangaben'!$X$14,'1. Schritt ---&gt;&gt;&gt; Grundangaben'!$T$14,IF('2. Schritt ---&gt;&gt;&gt; Erfassung &lt;&lt;&lt;'!ES39='1. Schritt ---&gt;&gt;&gt; Grundangaben'!$X$15,'1. Schritt ---&gt;&gt;&gt; Grundangaben'!$T$15,IF('2. Schritt ---&gt;&gt;&gt; Erfassung &lt;&lt;&lt;'!ES39='1. Schritt ---&gt;&gt;&gt; Grundangaben'!$X$16,'1. Schritt ---&gt;&gt;&gt; Grundangaben'!$T$16,0)))))</f>
        <v>8</v>
      </c>
      <c r="EW39" s="154"/>
      <c r="EX39" s="155"/>
      <c r="EY39" s="156"/>
      <c r="EZ39" s="152"/>
      <c r="FA39" s="314">
        <f t="shared" si="59"/>
      </c>
      <c r="FB39" s="316">
        <f t="shared" si="60"/>
      </c>
      <c r="FC39" s="316">
        <f t="shared" si="148"/>
        <v>0</v>
      </c>
      <c r="FD39" s="316">
        <f t="shared" si="62"/>
      </c>
      <c r="FE39" s="315">
        <f t="shared" si="63"/>
      </c>
      <c r="FF39" s="82">
        <f t="shared" si="149"/>
      </c>
      <c r="FG39" s="130">
        <f t="shared" si="150"/>
      </c>
      <c r="FH39" s="128"/>
      <c r="FI39" s="129">
        <f t="shared" si="151"/>
        <v>-8</v>
      </c>
      <c r="FJ39" s="157"/>
      <c r="FK39" s="301"/>
      <c r="FL39" s="148"/>
      <c r="FM39" s="28">
        <f>20</f>
        <v>20</v>
      </c>
      <c r="FN39" s="29" t="str">
        <f t="shared" si="116"/>
        <v>Di</v>
      </c>
      <c r="FO39" s="30">
        <f>IF(SUM(GB$10)&gt;FM39,0,IF(GB$12="",'1. Schritt ---&gt;&gt;&gt; Grundangaben'!FO105,IF(SUM(GB$12)&lt;FM39,0,'1. Schritt ---&gt;&gt;&gt; Grundangaben'!FO105)))</f>
        <v>8</v>
      </c>
      <c r="FP39" s="30">
        <f t="shared" si="67"/>
        <v>8</v>
      </c>
      <c r="FQ39" s="31">
        <f>IF(FN39='1. Schritt ---&gt;&gt;&gt; Grundangaben'!$X$12,'1. Schritt ---&gt;&gt;&gt; Grundangaben'!$T$12,IF('2. Schritt ---&gt;&gt;&gt; Erfassung &lt;&lt;&lt;'!FN39='1. Schritt ---&gt;&gt;&gt; Grundangaben'!$X$13,'1. Schritt ---&gt;&gt;&gt; Grundangaben'!$T$13,IF('2. Schritt ---&gt;&gt;&gt; Erfassung &lt;&lt;&lt;'!FN39='1. Schritt ---&gt;&gt;&gt; Grundangaben'!$X$14,'1. Schritt ---&gt;&gt;&gt; Grundangaben'!$T$14,IF('2. Schritt ---&gt;&gt;&gt; Erfassung &lt;&lt;&lt;'!FN39='1. Schritt ---&gt;&gt;&gt; Grundangaben'!$X$15,'1. Schritt ---&gt;&gt;&gt; Grundangaben'!$T$15,IF('2. Schritt ---&gt;&gt;&gt; Erfassung &lt;&lt;&lt;'!FN39='1. Schritt ---&gt;&gt;&gt; Grundangaben'!$X$16,'1. Schritt ---&gt;&gt;&gt; Grundangaben'!$T$16,0)))))</f>
        <v>8</v>
      </c>
      <c r="FR39" s="154"/>
      <c r="FS39" s="155"/>
      <c r="FT39" s="156"/>
      <c r="FU39" s="152"/>
      <c r="FV39" s="314">
        <f t="shared" si="68"/>
      </c>
      <c r="FW39" s="316">
        <f t="shared" si="69"/>
      </c>
      <c r="FX39" s="316">
        <f t="shared" si="152"/>
        <v>0</v>
      </c>
      <c r="FY39" s="316">
        <f t="shared" si="71"/>
      </c>
      <c r="FZ39" s="315">
        <f t="shared" si="72"/>
      </c>
      <c r="GA39" s="82">
        <f t="shared" si="153"/>
      </c>
      <c r="GB39" s="130">
        <f t="shared" si="154"/>
      </c>
      <c r="GC39" s="128"/>
      <c r="GD39" s="129">
        <f t="shared" si="155"/>
        <v>-8</v>
      </c>
      <c r="GE39" s="157"/>
      <c r="GF39" s="301"/>
      <c r="GG39" s="148"/>
      <c r="GH39" s="28">
        <f>20</f>
        <v>20</v>
      </c>
      <c r="GI39" s="29" t="str">
        <f t="shared" si="117"/>
        <v>Di</v>
      </c>
      <c r="GJ39" s="30">
        <f>IF(SUM(GW$10)&gt;GH39,0,IF(GW$12="",'1. Schritt ---&gt;&gt;&gt; Grundangaben'!GJ105,IF(SUM(GW$12)&lt;GH39,0,'1. Schritt ---&gt;&gt;&gt; Grundangaben'!GJ105)))</f>
        <v>8</v>
      </c>
      <c r="GK39" s="30">
        <f t="shared" si="76"/>
        <v>8</v>
      </c>
      <c r="GL39" s="31">
        <f>IF(GI39='1. Schritt ---&gt;&gt;&gt; Grundangaben'!$X$12,'1. Schritt ---&gt;&gt;&gt; Grundangaben'!$T$12,IF('2. Schritt ---&gt;&gt;&gt; Erfassung &lt;&lt;&lt;'!GI39='1. Schritt ---&gt;&gt;&gt; Grundangaben'!$X$13,'1. Schritt ---&gt;&gt;&gt; Grundangaben'!$T$13,IF('2. Schritt ---&gt;&gt;&gt; Erfassung &lt;&lt;&lt;'!GI39='1. Schritt ---&gt;&gt;&gt; Grundangaben'!$X$14,'1. Schritt ---&gt;&gt;&gt; Grundangaben'!$T$14,IF('2. Schritt ---&gt;&gt;&gt; Erfassung &lt;&lt;&lt;'!GI39='1. Schritt ---&gt;&gt;&gt; Grundangaben'!$X$15,'1. Schritt ---&gt;&gt;&gt; Grundangaben'!$T$15,IF('2. Schritt ---&gt;&gt;&gt; Erfassung &lt;&lt;&lt;'!GI39='1. Schritt ---&gt;&gt;&gt; Grundangaben'!$X$16,'1. Schritt ---&gt;&gt;&gt; Grundangaben'!$T$16,0)))))</f>
        <v>8</v>
      </c>
      <c r="GM39" s="154"/>
      <c r="GN39" s="155"/>
      <c r="GO39" s="156"/>
      <c r="GP39" s="152"/>
      <c r="GQ39" s="314">
        <f t="shared" si="77"/>
      </c>
      <c r="GR39" s="316">
        <f t="shared" si="78"/>
      </c>
      <c r="GS39" s="316">
        <f t="shared" si="156"/>
        <v>0</v>
      </c>
      <c r="GT39" s="316">
        <f t="shared" si="80"/>
      </c>
      <c r="GU39" s="315">
        <f t="shared" si="81"/>
      </c>
      <c r="GV39" s="82">
        <f t="shared" si="157"/>
      </c>
      <c r="GW39" s="130">
        <f t="shared" si="158"/>
      </c>
      <c r="GX39" s="128"/>
      <c r="GY39" s="129">
        <f t="shared" si="159"/>
        <v>-8</v>
      </c>
      <c r="GZ39" s="157"/>
      <c r="HA39" s="301"/>
      <c r="HB39" s="148"/>
      <c r="HC39" s="28">
        <f>20</f>
        <v>20</v>
      </c>
      <c r="HD39" s="29" t="str">
        <f t="shared" si="118"/>
        <v>Di</v>
      </c>
      <c r="HE39" s="30">
        <f>IF(SUM(HR$10)&gt;HC39,0,IF(HR$12="",'1. Schritt ---&gt;&gt;&gt; Grundangaben'!HE105,IF(SUM(HR$12)&lt;HC39,0,'1. Schritt ---&gt;&gt;&gt; Grundangaben'!HE105)))</f>
        <v>8</v>
      </c>
      <c r="HF39" s="30">
        <f t="shared" si="85"/>
        <v>8</v>
      </c>
      <c r="HG39" s="31">
        <f>IF(HD39='1. Schritt ---&gt;&gt;&gt; Grundangaben'!$X$12,'1. Schritt ---&gt;&gt;&gt; Grundangaben'!$T$12,IF('2. Schritt ---&gt;&gt;&gt; Erfassung &lt;&lt;&lt;'!HD39='1. Schritt ---&gt;&gt;&gt; Grundangaben'!$X$13,'1. Schritt ---&gt;&gt;&gt; Grundangaben'!$T$13,IF('2. Schritt ---&gt;&gt;&gt; Erfassung &lt;&lt;&lt;'!HD39='1. Schritt ---&gt;&gt;&gt; Grundangaben'!$X$14,'1. Schritt ---&gt;&gt;&gt; Grundangaben'!$T$14,IF('2. Schritt ---&gt;&gt;&gt; Erfassung &lt;&lt;&lt;'!HD39='1. Schritt ---&gt;&gt;&gt; Grundangaben'!$X$15,'1. Schritt ---&gt;&gt;&gt; Grundangaben'!$T$15,IF('2. Schritt ---&gt;&gt;&gt; Erfassung &lt;&lt;&lt;'!HD39='1. Schritt ---&gt;&gt;&gt; Grundangaben'!$X$16,'1. Schritt ---&gt;&gt;&gt; Grundangaben'!$T$16,0)))))</f>
        <v>8</v>
      </c>
      <c r="HH39" s="154"/>
      <c r="HI39" s="155"/>
      <c r="HJ39" s="156"/>
      <c r="HK39" s="152"/>
      <c r="HL39" s="314">
        <f t="shared" si="86"/>
      </c>
      <c r="HM39" s="316">
        <f t="shared" si="87"/>
      </c>
      <c r="HN39" s="316">
        <f t="shared" si="160"/>
        <v>0</v>
      </c>
      <c r="HO39" s="316">
        <f t="shared" si="89"/>
      </c>
      <c r="HP39" s="315">
        <f t="shared" si="90"/>
      </c>
      <c r="HQ39" s="82">
        <f t="shared" si="161"/>
      </c>
      <c r="HR39" s="130">
        <f t="shared" si="162"/>
      </c>
      <c r="HS39" s="128"/>
      <c r="HT39" s="129">
        <f t="shared" si="163"/>
        <v>-8</v>
      </c>
      <c r="HU39" s="157"/>
      <c r="HV39" s="301"/>
      <c r="HW39" s="148"/>
      <c r="HX39" s="266">
        <f>20</f>
        <v>20</v>
      </c>
      <c r="HY39" s="267" t="str">
        <f t="shared" si="119"/>
        <v>Di</v>
      </c>
      <c r="HZ39" s="268">
        <f>IF(SUM(IM$10)&gt;HX39,0,IF(IM$12="",'1. Schritt ---&gt;&gt;&gt; Grundangaben'!HZ105,IF(SUM(IM$12)&lt;HX39,0,'1. Schritt ---&gt;&gt;&gt; Grundangaben'!HZ105)))</f>
        <v>8</v>
      </c>
      <c r="IA39" s="268">
        <f t="shared" si="94"/>
        <v>8</v>
      </c>
      <c r="IB39" s="31">
        <f>IF(HY39='1. Schritt ---&gt;&gt;&gt; Grundangaben'!$X$12,'1. Schritt ---&gt;&gt;&gt; Grundangaben'!$T$12,IF('2. Schritt ---&gt;&gt;&gt; Erfassung &lt;&lt;&lt;'!HY39='1. Schritt ---&gt;&gt;&gt; Grundangaben'!$X$13,'1. Schritt ---&gt;&gt;&gt; Grundangaben'!$T$13,IF('2. Schritt ---&gt;&gt;&gt; Erfassung &lt;&lt;&lt;'!HY39='1. Schritt ---&gt;&gt;&gt; Grundangaben'!$X$14,'1. Schritt ---&gt;&gt;&gt; Grundangaben'!$T$14,IF('2. Schritt ---&gt;&gt;&gt; Erfassung &lt;&lt;&lt;'!HY39='1. Schritt ---&gt;&gt;&gt; Grundangaben'!$X$15,'1. Schritt ---&gt;&gt;&gt; Grundangaben'!$T$15,IF('2. Schritt ---&gt;&gt;&gt; Erfassung &lt;&lt;&lt;'!HY39='1. Schritt ---&gt;&gt;&gt; Grundangaben'!$X$16,'1. Schritt ---&gt;&gt;&gt; Grundangaben'!$T$16,0)))))</f>
        <v>8</v>
      </c>
      <c r="IC39" s="260"/>
      <c r="ID39" s="261"/>
      <c r="IE39" s="262"/>
      <c r="IF39" s="263"/>
      <c r="IG39" s="314">
        <f t="shared" si="95"/>
      </c>
      <c r="IH39" s="316">
        <f t="shared" si="96"/>
      </c>
      <c r="II39" s="316">
        <f t="shared" si="164"/>
        <v>0</v>
      </c>
      <c r="IJ39" s="316">
        <f t="shared" si="98"/>
      </c>
      <c r="IK39" s="315">
        <f t="shared" si="99"/>
      </c>
      <c r="IL39" s="82">
        <f t="shared" si="165"/>
      </c>
      <c r="IM39" s="130">
        <f t="shared" si="166"/>
      </c>
      <c r="IN39" s="128"/>
      <c r="IO39" s="129">
        <f t="shared" si="167"/>
        <v>-8</v>
      </c>
      <c r="IP39" s="157"/>
      <c r="IQ39" s="301"/>
      <c r="IR39" s="148"/>
    </row>
    <row r="40" spans="1:252" s="32" customFormat="1" ht="22.5" customHeight="1">
      <c r="A40" s="28">
        <f>21</f>
        <v>21</v>
      </c>
      <c r="B40" s="29" t="str">
        <f t="shared" si="108"/>
        <v>Mi</v>
      </c>
      <c r="C40" s="30">
        <f>IF(SUM(P$10)&gt;A40,0,IF(P$12="",'1. Schritt ---&gt;&gt;&gt; Grundangaben'!C106,IF(SUM(P$12)&lt;A40,0,'1. Schritt ---&gt;&gt;&gt; Grundangaben'!C106)))</f>
        <v>8</v>
      </c>
      <c r="D40" s="30">
        <f t="shared" si="103"/>
        <v>8</v>
      </c>
      <c r="E40" s="31">
        <f>IF(B40='1. Schritt ---&gt;&gt;&gt; Grundangaben'!$X$12,'1. Schritt ---&gt;&gt;&gt; Grundangaben'!$T$12,IF('2. Schritt ---&gt;&gt;&gt; Erfassung &lt;&lt;&lt;'!B40='1. Schritt ---&gt;&gt;&gt; Grundangaben'!$X$13,'1. Schritt ---&gt;&gt;&gt; Grundangaben'!$T$13,IF('2. Schritt ---&gt;&gt;&gt; Erfassung &lt;&lt;&lt;'!B40='1. Schritt ---&gt;&gt;&gt; Grundangaben'!$X$14,'1. Schritt ---&gt;&gt;&gt; Grundangaben'!$T$14,IF('2. Schritt ---&gt;&gt;&gt; Erfassung &lt;&lt;&lt;'!B40='1. Schritt ---&gt;&gt;&gt; Grundangaben'!$X$15,'1. Schritt ---&gt;&gt;&gt; Grundangaben'!$T$15,IF('2. Schritt ---&gt;&gt;&gt; Erfassung &lt;&lt;&lt;'!B40='1. Schritt ---&gt;&gt;&gt; Grundangaben'!$X$16,'1. Schritt ---&gt;&gt;&gt; Grundangaben'!$T$16,0)))))</f>
        <v>8</v>
      </c>
      <c r="F40" s="154"/>
      <c r="G40" s="155"/>
      <c r="H40" s="156"/>
      <c r="I40" s="312"/>
      <c r="J40" s="314">
        <f t="shared" si="0"/>
      </c>
      <c r="K40" s="316">
        <f t="shared" si="1"/>
      </c>
      <c r="L40" s="316">
        <f t="shared" si="104"/>
        <v>0</v>
      </c>
      <c r="M40" s="316">
        <f t="shared" si="2"/>
      </c>
      <c r="N40" s="315">
        <f t="shared" si="3"/>
      </c>
      <c r="O40" s="82">
        <f t="shared" si="105"/>
      </c>
      <c r="P40" s="130">
        <f t="shared" si="106"/>
      </c>
      <c r="Q40" s="128"/>
      <c r="R40" s="129">
        <f t="shared" si="107"/>
        <v>-8</v>
      </c>
      <c r="S40" s="157"/>
      <c r="T40" s="301"/>
      <c r="U40" s="148"/>
      <c r="V40" s="28">
        <f>21</f>
        <v>21</v>
      </c>
      <c r="W40" s="29" t="str">
        <f t="shared" si="109"/>
        <v>Mi</v>
      </c>
      <c r="X40" s="30">
        <f>IF(SUM(AK$10)&gt;V40,0,IF(AK$12="",'1. Schritt ---&gt;&gt;&gt; Grundangaben'!X106,IF(SUM(AK$12)&lt;V40,0,'1. Schritt ---&gt;&gt;&gt; Grundangaben'!X106)))</f>
        <v>8</v>
      </c>
      <c r="Y40" s="30">
        <f t="shared" si="4"/>
        <v>8</v>
      </c>
      <c r="Z40" s="31">
        <f>IF(W40='1. Schritt ---&gt;&gt;&gt; Grundangaben'!$X$12,'1. Schritt ---&gt;&gt;&gt; Grundangaben'!$T$12,IF('2. Schritt ---&gt;&gt;&gt; Erfassung &lt;&lt;&lt;'!W40='1. Schritt ---&gt;&gt;&gt; Grundangaben'!$X$13,'1. Schritt ---&gt;&gt;&gt; Grundangaben'!$T$13,IF('2. Schritt ---&gt;&gt;&gt; Erfassung &lt;&lt;&lt;'!W40='1. Schritt ---&gt;&gt;&gt; Grundangaben'!$X$14,'1. Schritt ---&gt;&gt;&gt; Grundangaben'!$T$14,IF('2. Schritt ---&gt;&gt;&gt; Erfassung &lt;&lt;&lt;'!W40='1. Schritt ---&gt;&gt;&gt; Grundangaben'!$X$15,'1. Schritt ---&gt;&gt;&gt; Grundangaben'!$T$15,IF('2. Schritt ---&gt;&gt;&gt; Erfassung &lt;&lt;&lt;'!W40='1. Schritt ---&gt;&gt;&gt; Grundangaben'!$X$16,'1. Schritt ---&gt;&gt;&gt; Grundangaben'!$T$16,0)))))</f>
        <v>8</v>
      </c>
      <c r="AA40" s="154"/>
      <c r="AB40" s="155"/>
      <c r="AC40" s="156"/>
      <c r="AD40" s="152"/>
      <c r="AE40" s="314">
        <f t="shared" si="5"/>
      </c>
      <c r="AF40" s="316">
        <f t="shared" si="6"/>
      </c>
      <c r="AG40" s="316">
        <f t="shared" si="124"/>
        <v>0</v>
      </c>
      <c r="AH40" s="316">
        <f t="shared" si="8"/>
      </c>
      <c r="AI40" s="315">
        <f t="shared" si="9"/>
      </c>
      <c r="AJ40" s="82">
        <f t="shared" si="125"/>
      </c>
      <c r="AK40" s="130">
        <f t="shared" si="126"/>
      </c>
      <c r="AL40" s="128"/>
      <c r="AM40" s="129">
        <f t="shared" si="127"/>
        <v>-8</v>
      </c>
      <c r="AN40" s="157"/>
      <c r="AO40" s="301"/>
      <c r="AP40" s="148"/>
      <c r="AQ40" s="28">
        <f>21</f>
        <v>21</v>
      </c>
      <c r="AR40" s="29" t="str">
        <f t="shared" si="110"/>
        <v>Mi</v>
      </c>
      <c r="AS40" s="30">
        <f>IF(SUM(BF$10)&gt;AQ40,0,IF(BF$12="",'1. Schritt ---&gt;&gt;&gt; Grundangaben'!AS106,IF(SUM(BF$12)&lt;AQ40,0,'1. Schritt ---&gt;&gt;&gt; Grundangaben'!AS106)))</f>
        <v>8</v>
      </c>
      <c r="AT40" s="30">
        <f t="shared" si="13"/>
        <v>8</v>
      </c>
      <c r="AU40" s="31">
        <f>IF(AR40='1. Schritt ---&gt;&gt;&gt; Grundangaben'!$X$12,'1. Schritt ---&gt;&gt;&gt; Grundangaben'!$T$12,IF('2. Schritt ---&gt;&gt;&gt; Erfassung &lt;&lt;&lt;'!AR40='1. Schritt ---&gt;&gt;&gt; Grundangaben'!$X$13,'1. Schritt ---&gt;&gt;&gt; Grundangaben'!$T$13,IF('2. Schritt ---&gt;&gt;&gt; Erfassung &lt;&lt;&lt;'!AR40='1. Schritt ---&gt;&gt;&gt; Grundangaben'!$X$14,'1. Schritt ---&gt;&gt;&gt; Grundangaben'!$T$14,IF('2. Schritt ---&gt;&gt;&gt; Erfassung &lt;&lt;&lt;'!AR40='1. Schritt ---&gt;&gt;&gt; Grundangaben'!$X$15,'1. Schritt ---&gt;&gt;&gt; Grundangaben'!$T$15,IF('2. Schritt ---&gt;&gt;&gt; Erfassung &lt;&lt;&lt;'!AR40='1. Schritt ---&gt;&gt;&gt; Grundangaben'!$X$16,'1. Schritt ---&gt;&gt;&gt; Grundangaben'!$T$16,0)))))</f>
        <v>8</v>
      </c>
      <c r="AV40" s="154"/>
      <c r="AW40" s="155"/>
      <c r="AX40" s="156"/>
      <c r="AY40" s="152"/>
      <c r="AZ40" s="314">
        <f t="shared" si="14"/>
      </c>
      <c r="BA40" s="316">
        <f t="shared" si="15"/>
      </c>
      <c r="BB40" s="316">
        <f t="shared" si="128"/>
        <v>0</v>
      </c>
      <c r="BC40" s="316">
        <f t="shared" si="17"/>
      </c>
      <c r="BD40" s="315">
        <f t="shared" si="18"/>
      </c>
      <c r="BE40" s="82">
        <f t="shared" si="129"/>
      </c>
      <c r="BF40" s="130">
        <f t="shared" si="130"/>
      </c>
      <c r="BG40" s="128"/>
      <c r="BH40" s="129">
        <f t="shared" si="131"/>
        <v>-8</v>
      </c>
      <c r="BI40" s="157"/>
      <c r="BJ40" s="301"/>
      <c r="BK40" s="148"/>
      <c r="BL40" s="28">
        <f>21</f>
        <v>21</v>
      </c>
      <c r="BM40" s="29" t="str">
        <f t="shared" si="111"/>
        <v>Mi</v>
      </c>
      <c r="BN40" s="30">
        <f>IF(SUM(CA$10)&gt;BL40,0,IF(CA$12="",'1. Schritt ---&gt;&gt;&gt; Grundangaben'!BN106,IF(SUM(CA$12)&lt;BL40,0,'1. Schritt ---&gt;&gt;&gt; Grundangaben'!BN106)))</f>
        <v>8</v>
      </c>
      <c r="BO40" s="30">
        <f t="shared" si="22"/>
        <v>8</v>
      </c>
      <c r="BP40" s="31">
        <f>IF(BM40='1. Schritt ---&gt;&gt;&gt; Grundangaben'!$X$12,'1. Schritt ---&gt;&gt;&gt; Grundangaben'!$T$12,IF('2. Schritt ---&gt;&gt;&gt; Erfassung &lt;&lt;&lt;'!BM40='1. Schritt ---&gt;&gt;&gt; Grundangaben'!$X$13,'1. Schritt ---&gt;&gt;&gt; Grundangaben'!$T$13,IF('2. Schritt ---&gt;&gt;&gt; Erfassung &lt;&lt;&lt;'!BM40='1. Schritt ---&gt;&gt;&gt; Grundangaben'!$X$14,'1. Schritt ---&gt;&gt;&gt; Grundangaben'!$T$14,IF('2. Schritt ---&gt;&gt;&gt; Erfassung &lt;&lt;&lt;'!BM40='1. Schritt ---&gt;&gt;&gt; Grundangaben'!$X$15,'1. Schritt ---&gt;&gt;&gt; Grundangaben'!$T$15,IF('2. Schritt ---&gt;&gt;&gt; Erfassung &lt;&lt;&lt;'!BM40='1. Schritt ---&gt;&gt;&gt; Grundangaben'!$X$16,'1. Schritt ---&gt;&gt;&gt; Grundangaben'!$T$16,0)))))</f>
        <v>8</v>
      </c>
      <c r="BQ40" s="154"/>
      <c r="BR40" s="155"/>
      <c r="BS40" s="156"/>
      <c r="BT40" s="152"/>
      <c r="BU40" s="314">
        <f t="shared" si="23"/>
      </c>
      <c r="BV40" s="316">
        <f t="shared" si="24"/>
      </c>
      <c r="BW40" s="316">
        <f t="shared" si="132"/>
        <v>0</v>
      </c>
      <c r="BX40" s="316">
        <f t="shared" si="26"/>
      </c>
      <c r="BY40" s="315">
        <f t="shared" si="27"/>
      </c>
      <c r="BZ40" s="82">
        <f t="shared" si="133"/>
      </c>
      <c r="CA40" s="130">
        <f t="shared" si="134"/>
      </c>
      <c r="CB40" s="128"/>
      <c r="CC40" s="129">
        <f t="shared" si="135"/>
        <v>-8</v>
      </c>
      <c r="CD40" s="157"/>
      <c r="CE40" s="301"/>
      <c r="CF40" s="148"/>
      <c r="CG40" s="28">
        <f>21</f>
        <v>21</v>
      </c>
      <c r="CH40" s="29" t="str">
        <f t="shared" si="112"/>
        <v>Mi</v>
      </c>
      <c r="CI40" s="30">
        <f>IF(SUM(CV$10)&gt;CG40,0,IF(CV$12="",'1. Schritt ---&gt;&gt;&gt; Grundangaben'!CI106,IF(SUM(CV$12)&lt;CG40,0,'1. Schritt ---&gt;&gt;&gt; Grundangaben'!CI106)))</f>
        <v>8</v>
      </c>
      <c r="CJ40" s="30">
        <f t="shared" si="31"/>
        <v>8</v>
      </c>
      <c r="CK40" s="31">
        <f>IF(CH40='1. Schritt ---&gt;&gt;&gt; Grundangaben'!$X$12,'1. Schritt ---&gt;&gt;&gt; Grundangaben'!$T$12,IF('2. Schritt ---&gt;&gt;&gt; Erfassung &lt;&lt;&lt;'!CH40='1. Schritt ---&gt;&gt;&gt; Grundangaben'!$X$13,'1. Schritt ---&gt;&gt;&gt; Grundangaben'!$T$13,IF('2. Schritt ---&gt;&gt;&gt; Erfassung &lt;&lt;&lt;'!CH40='1. Schritt ---&gt;&gt;&gt; Grundangaben'!$X$14,'1. Schritt ---&gt;&gt;&gt; Grundangaben'!$T$14,IF('2. Schritt ---&gt;&gt;&gt; Erfassung &lt;&lt;&lt;'!CH40='1. Schritt ---&gt;&gt;&gt; Grundangaben'!$X$15,'1. Schritt ---&gt;&gt;&gt; Grundangaben'!$T$15,IF('2. Schritt ---&gt;&gt;&gt; Erfassung &lt;&lt;&lt;'!CH40='1. Schritt ---&gt;&gt;&gt; Grundangaben'!$X$16,'1. Schritt ---&gt;&gt;&gt; Grundangaben'!$T$16,0)))))</f>
        <v>8</v>
      </c>
      <c r="CL40" s="154"/>
      <c r="CM40" s="155"/>
      <c r="CN40" s="156"/>
      <c r="CO40" s="152"/>
      <c r="CP40" s="314">
        <f t="shared" si="32"/>
      </c>
      <c r="CQ40" s="316">
        <f t="shared" si="33"/>
      </c>
      <c r="CR40" s="316">
        <f t="shared" si="136"/>
        <v>0</v>
      </c>
      <c r="CS40" s="316">
        <f t="shared" si="35"/>
      </c>
      <c r="CT40" s="315">
        <f t="shared" si="36"/>
      </c>
      <c r="CU40" s="82">
        <f t="shared" si="137"/>
      </c>
      <c r="CV40" s="130">
        <f t="shared" si="138"/>
      </c>
      <c r="CW40" s="128"/>
      <c r="CX40" s="129">
        <f t="shared" si="139"/>
        <v>-8</v>
      </c>
      <c r="CY40" s="157"/>
      <c r="CZ40" s="301"/>
      <c r="DA40" s="148"/>
      <c r="DB40" s="28">
        <f>21</f>
        <v>21</v>
      </c>
      <c r="DC40" s="29" t="str">
        <f t="shared" si="113"/>
        <v>Mi</v>
      </c>
      <c r="DD40" s="30">
        <f>IF(SUM(DQ$10)&gt;DB40,0,IF(DQ$12="",'1. Schritt ---&gt;&gt;&gt; Grundangaben'!DD106,IF(SUM(DQ$12)&lt;DB40,0,'1. Schritt ---&gt;&gt;&gt; Grundangaben'!DD106)))</f>
        <v>8</v>
      </c>
      <c r="DE40" s="30">
        <f t="shared" si="40"/>
        <v>8</v>
      </c>
      <c r="DF40" s="31">
        <f>IF(DC40='1. Schritt ---&gt;&gt;&gt; Grundangaben'!$X$12,'1. Schritt ---&gt;&gt;&gt; Grundangaben'!$T$12,IF('2. Schritt ---&gt;&gt;&gt; Erfassung &lt;&lt;&lt;'!DC40='1. Schritt ---&gt;&gt;&gt; Grundangaben'!$X$13,'1. Schritt ---&gt;&gt;&gt; Grundangaben'!$T$13,IF('2. Schritt ---&gt;&gt;&gt; Erfassung &lt;&lt;&lt;'!DC40='1. Schritt ---&gt;&gt;&gt; Grundangaben'!$X$14,'1. Schritt ---&gt;&gt;&gt; Grundangaben'!$T$14,IF('2. Schritt ---&gt;&gt;&gt; Erfassung &lt;&lt;&lt;'!DC40='1. Schritt ---&gt;&gt;&gt; Grundangaben'!$X$15,'1. Schritt ---&gt;&gt;&gt; Grundangaben'!$T$15,IF('2. Schritt ---&gt;&gt;&gt; Erfassung &lt;&lt;&lt;'!DC40='1. Schritt ---&gt;&gt;&gt; Grundangaben'!$X$16,'1. Schritt ---&gt;&gt;&gt; Grundangaben'!$T$16,0)))))</f>
        <v>8</v>
      </c>
      <c r="DG40" s="154"/>
      <c r="DH40" s="155"/>
      <c r="DI40" s="156"/>
      <c r="DJ40" s="152"/>
      <c r="DK40" s="314">
        <f t="shared" si="41"/>
      </c>
      <c r="DL40" s="316">
        <f t="shared" si="42"/>
      </c>
      <c r="DM40" s="316">
        <f t="shared" si="140"/>
        <v>0</v>
      </c>
      <c r="DN40" s="316">
        <f t="shared" si="44"/>
      </c>
      <c r="DO40" s="315">
        <f t="shared" si="45"/>
      </c>
      <c r="DP40" s="82">
        <f t="shared" si="141"/>
      </c>
      <c r="DQ40" s="130">
        <f t="shared" si="142"/>
      </c>
      <c r="DR40" s="128"/>
      <c r="DS40" s="129">
        <f t="shared" si="143"/>
        <v>-8</v>
      </c>
      <c r="DT40" s="157"/>
      <c r="DU40" s="301"/>
      <c r="DV40" s="148"/>
      <c r="DW40" s="28">
        <f>21</f>
        <v>21</v>
      </c>
      <c r="DX40" s="29" t="str">
        <f t="shared" si="114"/>
        <v>Mi</v>
      </c>
      <c r="DY40" s="30">
        <f>IF(SUM(EL$10)&gt;DW40,0,IF(EL$12="",'1. Schritt ---&gt;&gt;&gt; Grundangaben'!DY106,IF(SUM(EL$12)&lt;DW40,0,'1. Schritt ---&gt;&gt;&gt; Grundangaben'!DY106)))</f>
        <v>8</v>
      </c>
      <c r="DZ40" s="30">
        <f t="shared" si="49"/>
        <v>8</v>
      </c>
      <c r="EA40" s="31">
        <f>IF(DX40='1. Schritt ---&gt;&gt;&gt; Grundangaben'!$X$12,'1. Schritt ---&gt;&gt;&gt; Grundangaben'!$T$12,IF('2. Schritt ---&gt;&gt;&gt; Erfassung &lt;&lt;&lt;'!DX40='1. Schritt ---&gt;&gt;&gt; Grundangaben'!$X$13,'1. Schritt ---&gt;&gt;&gt; Grundangaben'!$T$13,IF('2. Schritt ---&gt;&gt;&gt; Erfassung &lt;&lt;&lt;'!DX40='1. Schritt ---&gt;&gt;&gt; Grundangaben'!$X$14,'1. Schritt ---&gt;&gt;&gt; Grundangaben'!$T$14,IF('2. Schritt ---&gt;&gt;&gt; Erfassung &lt;&lt;&lt;'!DX40='1. Schritt ---&gt;&gt;&gt; Grundangaben'!$X$15,'1. Schritt ---&gt;&gt;&gt; Grundangaben'!$T$15,IF('2. Schritt ---&gt;&gt;&gt; Erfassung &lt;&lt;&lt;'!DX40='1. Schritt ---&gt;&gt;&gt; Grundangaben'!$X$16,'1. Schritt ---&gt;&gt;&gt; Grundangaben'!$T$16,0)))))</f>
        <v>8</v>
      </c>
      <c r="EB40" s="154"/>
      <c r="EC40" s="155"/>
      <c r="ED40" s="156"/>
      <c r="EE40" s="152"/>
      <c r="EF40" s="314">
        <f t="shared" si="50"/>
      </c>
      <c r="EG40" s="316">
        <f t="shared" si="51"/>
      </c>
      <c r="EH40" s="316">
        <f t="shared" si="144"/>
        <v>0</v>
      </c>
      <c r="EI40" s="316">
        <f t="shared" si="53"/>
      </c>
      <c r="EJ40" s="315">
        <f t="shared" si="54"/>
      </c>
      <c r="EK40" s="82">
        <f t="shared" si="145"/>
      </c>
      <c r="EL40" s="130">
        <f t="shared" si="146"/>
      </c>
      <c r="EM40" s="128"/>
      <c r="EN40" s="129">
        <f t="shared" si="147"/>
        <v>-8</v>
      </c>
      <c r="EO40" s="157"/>
      <c r="EP40" s="301"/>
      <c r="EQ40" s="148"/>
      <c r="ER40" s="28">
        <f>21</f>
        <v>21</v>
      </c>
      <c r="ES40" s="29" t="str">
        <f t="shared" si="115"/>
        <v>Mi</v>
      </c>
      <c r="ET40" s="30">
        <f>IF(SUM(FG$10)&gt;ER40,0,IF(FG$12="",'1. Schritt ---&gt;&gt;&gt; Grundangaben'!ET106,IF(SUM(FG$12)&lt;ER40,0,'1. Schritt ---&gt;&gt;&gt; Grundangaben'!ET106)))</f>
        <v>8</v>
      </c>
      <c r="EU40" s="30">
        <f t="shared" si="58"/>
        <v>8</v>
      </c>
      <c r="EV40" s="31">
        <f>IF(ES40='1. Schritt ---&gt;&gt;&gt; Grundangaben'!$X$12,'1. Schritt ---&gt;&gt;&gt; Grundangaben'!$T$12,IF('2. Schritt ---&gt;&gt;&gt; Erfassung &lt;&lt;&lt;'!ES40='1. Schritt ---&gt;&gt;&gt; Grundangaben'!$X$13,'1. Schritt ---&gt;&gt;&gt; Grundangaben'!$T$13,IF('2. Schritt ---&gt;&gt;&gt; Erfassung &lt;&lt;&lt;'!ES40='1. Schritt ---&gt;&gt;&gt; Grundangaben'!$X$14,'1. Schritt ---&gt;&gt;&gt; Grundangaben'!$T$14,IF('2. Schritt ---&gt;&gt;&gt; Erfassung &lt;&lt;&lt;'!ES40='1. Schritt ---&gt;&gt;&gt; Grundangaben'!$X$15,'1. Schritt ---&gt;&gt;&gt; Grundangaben'!$T$15,IF('2. Schritt ---&gt;&gt;&gt; Erfassung &lt;&lt;&lt;'!ES40='1. Schritt ---&gt;&gt;&gt; Grundangaben'!$X$16,'1. Schritt ---&gt;&gt;&gt; Grundangaben'!$T$16,0)))))</f>
        <v>8</v>
      </c>
      <c r="EW40" s="154"/>
      <c r="EX40" s="155"/>
      <c r="EY40" s="156"/>
      <c r="EZ40" s="152"/>
      <c r="FA40" s="314">
        <f t="shared" si="59"/>
      </c>
      <c r="FB40" s="316">
        <f t="shared" si="60"/>
      </c>
      <c r="FC40" s="316">
        <f t="shared" si="148"/>
        <v>0</v>
      </c>
      <c r="FD40" s="316">
        <f t="shared" si="62"/>
      </c>
      <c r="FE40" s="315">
        <f t="shared" si="63"/>
      </c>
      <c r="FF40" s="82">
        <f t="shared" si="149"/>
      </c>
      <c r="FG40" s="130">
        <f t="shared" si="150"/>
      </c>
      <c r="FH40" s="128"/>
      <c r="FI40" s="129">
        <f t="shared" si="151"/>
        <v>-8</v>
      </c>
      <c r="FJ40" s="157"/>
      <c r="FK40" s="301"/>
      <c r="FL40" s="148"/>
      <c r="FM40" s="28">
        <f>21</f>
        <v>21</v>
      </c>
      <c r="FN40" s="29" t="str">
        <f t="shared" si="116"/>
        <v>Mi</v>
      </c>
      <c r="FO40" s="30">
        <f>IF(SUM(GB$10)&gt;FM40,0,IF(GB$12="",'1. Schritt ---&gt;&gt;&gt; Grundangaben'!FO106,IF(SUM(GB$12)&lt;FM40,0,'1. Schritt ---&gt;&gt;&gt; Grundangaben'!FO106)))</f>
        <v>8</v>
      </c>
      <c r="FP40" s="30">
        <f t="shared" si="67"/>
        <v>8</v>
      </c>
      <c r="FQ40" s="31">
        <f>IF(FN40='1. Schritt ---&gt;&gt;&gt; Grundangaben'!$X$12,'1. Schritt ---&gt;&gt;&gt; Grundangaben'!$T$12,IF('2. Schritt ---&gt;&gt;&gt; Erfassung &lt;&lt;&lt;'!FN40='1. Schritt ---&gt;&gt;&gt; Grundangaben'!$X$13,'1. Schritt ---&gt;&gt;&gt; Grundangaben'!$T$13,IF('2. Schritt ---&gt;&gt;&gt; Erfassung &lt;&lt;&lt;'!FN40='1. Schritt ---&gt;&gt;&gt; Grundangaben'!$X$14,'1. Schritt ---&gt;&gt;&gt; Grundangaben'!$T$14,IF('2. Schritt ---&gt;&gt;&gt; Erfassung &lt;&lt;&lt;'!FN40='1. Schritt ---&gt;&gt;&gt; Grundangaben'!$X$15,'1. Schritt ---&gt;&gt;&gt; Grundangaben'!$T$15,IF('2. Schritt ---&gt;&gt;&gt; Erfassung &lt;&lt;&lt;'!FN40='1. Schritt ---&gt;&gt;&gt; Grundangaben'!$X$16,'1. Schritt ---&gt;&gt;&gt; Grundangaben'!$T$16,0)))))</f>
        <v>8</v>
      </c>
      <c r="FR40" s="154"/>
      <c r="FS40" s="155"/>
      <c r="FT40" s="156"/>
      <c r="FU40" s="152"/>
      <c r="FV40" s="314">
        <f t="shared" si="68"/>
      </c>
      <c r="FW40" s="316">
        <f t="shared" si="69"/>
      </c>
      <c r="FX40" s="316">
        <f t="shared" si="152"/>
        <v>0</v>
      </c>
      <c r="FY40" s="316">
        <f t="shared" si="71"/>
      </c>
      <c r="FZ40" s="315">
        <f t="shared" si="72"/>
      </c>
      <c r="GA40" s="82">
        <f t="shared" si="153"/>
      </c>
      <c r="GB40" s="130">
        <f t="shared" si="154"/>
      </c>
      <c r="GC40" s="128"/>
      <c r="GD40" s="129">
        <f t="shared" si="155"/>
        <v>-8</v>
      </c>
      <c r="GE40" s="157"/>
      <c r="GF40" s="301"/>
      <c r="GG40" s="148"/>
      <c r="GH40" s="28">
        <f>21</f>
        <v>21</v>
      </c>
      <c r="GI40" s="29" t="str">
        <f t="shared" si="117"/>
        <v>Mi</v>
      </c>
      <c r="GJ40" s="30">
        <f>IF(SUM(GW$10)&gt;GH40,0,IF(GW$12="",'1. Schritt ---&gt;&gt;&gt; Grundangaben'!GJ106,IF(SUM(GW$12)&lt;GH40,0,'1. Schritt ---&gt;&gt;&gt; Grundangaben'!GJ106)))</f>
        <v>8</v>
      </c>
      <c r="GK40" s="30">
        <f t="shared" si="76"/>
        <v>8</v>
      </c>
      <c r="GL40" s="31">
        <f>IF(GI40='1. Schritt ---&gt;&gt;&gt; Grundangaben'!$X$12,'1. Schritt ---&gt;&gt;&gt; Grundangaben'!$T$12,IF('2. Schritt ---&gt;&gt;&gt; Erfassung &lt;&lt;&lt;'!GI40='1. Schritt ---&gt;&gt;&gt; Grundangaben'!$X$13,'1. Schritt ---&gt;&gt;&gt; Grundangaben'!$T$13,IF('2. Schritt ---&gt;&gt;&gt; Erfassung &lt;&lt;&lt;'!GI40='1. Schritt ---&gt;&gt;&gt; Grundangaben'!$X$14,'1. Schritt ---&gt;&gt;&gt; Grundangaben'!$T$14,IF('2. Schritt ---&gt;&gt;&gt; Erfassung &lt;&lt;&lt;'!GI40='1. Schritt ---&gt;&gt;&gt; Grundangaben'!$X$15,'1. Schritt ---&gt;&gt;&gt; Grundangaben'!$T$15,IF('2. Schritt ---&gt;&gt;&gt; Erfassung &lt;&lt;&lt;'!GI40='1. Schritt ---&gt;&gt;&gt; Grundangaben'!$X$16,'1. Schritt ---&gt;&gt;&gt; Grundangaben'!$T$16,0)))))</f>
        <v>8</v>
      </c>
      <c r="GM40" s="154"/>
      <c r="GN40" s="155"/>
      <c r="GO40" s="156"/>
      <c r="GP40" s="152"/>
      <c r="GQ40" s="314">
        <f t="shared" si="77"/>
      </c>
      <c r="GR40" s="316">
        <f t="shared" si="78"/>
      </c>
      <c r="GS40" s="316">
        <f t="shared" si="156"/>
        <v>0</v>
      </c>
      <c r="GT40" s="316">
        <f t="shared" si="80"/>
      </c>
      <c r="GU40" s="315">
        <f t="shared" si="81"/>
      </c>
      <c r="GV40" s="82">
        <f t="shared" si="157"/>
      </c>
      <c r="GW40" s="130">
        <f t="shared" si="158"/>
      </c>
      <c r="GX40" s="128"/>
      <c r="GY40" s="129">
        <f t="shared" si="159"/>
        <v>-8</v>
      </c>
      <c r="GZ40" s="157"/>
      <c r="HA40" s="301"/>
      <c r="HB40" s="148"/>
      <c r="HC40" s="28">
        <f>21</f>
        <v>21</v>
      </c>
      <c r="HD40" s="29" t="str">
        <f t="shared" si="118"/>
        <v>Mi</v>
      </c>
      <c r="HE40" s="30">
        <f>IF(SUM(HR$10)&gt;HC40,0,IF(HR$12="",'1. Schritt ---&gt;&gt;&gt; Grundangaben'!HE106,IF(SUM(HR$12)&lt;HC40,0,'1. Schritt ---&gt;&gt;&gt; Grundangaben'!HE106)))</f>
        <v>8</v>
      </c>
      <c r="HF40" s="30">
        <f t="shared" si="85"/>
        <v>8</v>
      </c>
      <c r="HG40" s="31">
        <f>IF(HD40='1. Schritt ---&gt;&gt;&gt; Grundangaben'!$X$12,'1. Schritt ---&gt;&gt;&gt; Grundangaben'!$T$12,IF('2. Schritt ---&gt;&gt;&gt; Erfassung &lt;&lt;&lt;'!HD40='1. Schritt ---&gt;&gt;&gt; Grundangaben'!$X$13,'1. Schritt ---&gt;&gt;&gt; Grundangaben'!$T$13,IF('2. Schritt ---&gt;&gt;&gt; Erfassung &lt;&lt;&lt;'!HD40='1. Schritt ---&gt;&gt;&gt; Grundangaben'!$X$14,'1. Schritt ---&gt;&gt;&gt; Grundangaben'!$T$14,IF('2. Schritt ---&gt;&gt;&gt; Erfassung &lt;&lt;&lt;'!HD40='1. Schritt ---&gt;&gt;&gt; Grundangaben'!$X$15,'1. Schritt ---&gt;&gt;&gt; Grundangaben'!$T$15,IF('2. Schritt ---&gt;&gt;&gt; Erfassung &lt;&lt;&lt;'!HD40='1. Schritt ---&gt;&gt;&gt; Grundangaben'!$X$16,'1. Schritt ---&gt;&gt;&gt; Grundangaben'!$T$16,0)))))</f>
        <v>8</v>
      </c>
      <c r="HH40" s="154"/>
      <c r="HI40" s="155"/>
      <c r="HJ40" s="156"/>
      <c r="HK40" s="152"/>
      <c r="HL40" s="314">
        <f t="shared" si="86"/>
      </c>
      <c r="HM40" s="316">
        <f t="shared" si="87"/>
      </c>
      <c r="HN40" s="316">
        <f t="shared" si="160"/>
        <v>0</v>
      </c>
      <c r="HO40" s="316">
        <f t="shared" si="89"/>
      </c>
      <c r="HP40" s="315">
        <f t="shared" si="90"/>
      </c>
      <c r="HQ40" s="82">
        <f t="shared" si="161"/>
      </c>
      <c r="HR40" s="130">
        <f t="shared" si="162"/>
      </c>
      <c r="HS40" s="128"/>
      <c r="HT40" s="129">
        <f t="shared" si="163"/>
        <v>-8</v>
      </c>
      <c r="HU40" s="157"/>
      <c r="HV40" s="301"/>
      <c r="HW40" s="148"/>
      <c r="HX40" s="266">
        <f>21</f>
        <v>21</v>
      </c>
      <c r="HY40" s="267" t="str">
        <f t="shared" si="119"/>
        <v>Mi</v>
      </c>
      <c r="HZ40" s="268">
        <f>IF(SUM(IM$10)&gt;HX40,0,IF(IM$12="",'1. Schritt ---&gt;&gt;&gt; Grundangaben'!HZ106,IF(SUM(IM$12)&lt;HX40,0,'1. Schritt ---&gt;&gt;&gt; Grundangaben'!HZ106)))</f>
        <v>8</v>
      </c>
      <c r="IA40" s="268">
        <f t="shared" si="94"/>
        <v>8</v>
      </c>
      <c r="IB40" s="31">
        <f>IF(HY40='1. Schritt ---&gt;&gt;&gt; Grundangaben'!$X$12,'1. Schritt ---&gt;&gt;&gt; Grundangaben'!$T$12,IF('2. Schritt ---&gt;&gt;&gt; Erfassung &lt;&lt;&lt;'!HY40='1. Schritt ---&gt;&gt;&gt; Grundangaben'!$X$13,'1. Schritt ---&gt;&gt;&gt; Grundangaben'!$T$13,IF('2. Schritt ---&gt;&gt;&gt; Erfassung &lt;&lt;&lt;'!HY40='1. Schritt ---&gt;&gt;&gt; Grundangaben'!$X$14,'1. Schritt ---&gt;&gt;&gt; Grundangaben'!$T$14,IF('2. Schritt ---&gt;&gt;&gt; Erfassung &lt;&lt;&lt;'!HY40='1. Schritt ---&gt;&gt;&gt; Grundangaben'!$X$15,'1. Schritt ---&gt;&gt;&gt; Grundangaben'!$T$15,IF('2. Schritt ---&gt;&gt;&gt; Erfassung &lt;&lt;&lt;'!HY40='1. Schritt ---&gt;&gt;&gt; Grundangaben'!$X$16,'1. Schritt ---&gt;&gt;&gt; Grundangaben'!$T$16,0)))))</f>
        <v>8</v>
      </c>
      <c r="IC40" s="260"/>
      <c r="ID40" s="261"/>
      <c r="IE40" s="262"/>
      <c r="IF40" s="263"/>
      <c r="IG40" s="314">
        <f t="shared" si="95"/>
      </c>
      <c r="IH40" s="316">
        <f t="shared" si="96"/>
      </c>
      <c r="II40" s="316">
        <f t="shared" si="164"/>
        <v>0</v>
      </c>
      <c r="IJ40" s="316">
        <f t="shared" si="98"/>
      </c>
      <c r="IK40" s="315">
        <f t="shared" si="99"/>
      </c>
      <c r="IL40" s="82">
        <f t="shared" si="165"/>
      </c>
      <c r="IM40" s="130">
        <f t="shared" si="166"/>
      </c>
      <c r="IN40" s="128"/>
      <c r="IO40" s="129">
        <f t="shared" si="167"/>
        <v>-8</v>
      </c>
      <c r="IP40" s="157"/>
      <c r="IQ40" s="301"/>
      <c r="IR40" s="148"/>
    </row>
    <row r="41" spans="1:252" s="32" customFormat="1" ht="22.5" customHeight="1">
      <c r="A41" s="28">
        <f>22</f>
        <v>22</v>
      </c>
      <c r="B41" s="29" t="str">
        <f t="shared" si="108"/>
        <v>Do</v>
      </c>
      <c r="C41" s="30">
        <f>IF(SUM(P$10)&gt;A41,0,IF(P$12="",'1. Schritt ---&gt;&gt;&gt; Grundangaben'!C107,IF(SUM(P$12)&lt;A41,0,'1. Schritt ---&gt;&gt;&gt; Grundangaben'!C107)))</f>
        <v>8</v>
      </c>
      <c r="D41" s="30">
        <f t="shared" si="103"/>
        <v>8</v>
      </c>
      <c r="E41" s="31">
        <f>IF(B41='1. Schritt ---&gt;&gt;&gt; Grundangaben'!$X$12,'1. Schritt ---&gt;&gt;&gt; Grundangaben'!$T$12,IF('2. Schritt ---&gt;&gt;&gt; Erfassung &lt;&lt;&lt;'!B41='1. Schritt ---&gt;&gt;&gt; Grundangaben'!$X$13,'1. Schritt ---&gt;&gt;&gt; Grundangaben'!$T$13,IF('2. Schritt ---&gt;&gt;&gt; Erfassung &lt;&lt;&lt;'!B41='1. Schritt ---&gt;&gt;&gt; Grundangaben'!$X$14,'1. Schritt ---&gt;&gt;&gt; Grundangaben'!$T$14,IF('2. Schritt ---&gt;&gt;&gt; Erfassung &lt;&lt;&lt;'!B41='1. Schritt ---&gt;&gt;&gt; Grundangaben'!$X$15,'1. Schritt ---&gt;&gt;&gt; Grundangaben'!$T$15,IF('2. Schritt ---&gt;&gt;&gt; Erfassung &lt;&lt;&lt;'!B41='1. Schritt ---&gt;&gt;&gt; Grundangaben'!$X$16,'1. Schritt ---&gt;&gt;&gt; Grundangaben'!$T$16,0)))))</f>
        <v>8</v>
      </c>
      <c r="F41" s="154"/>
      <c r="G41" s="155"/>
      <c r="H41" s="156"/>
      <c r="I41" s="312"/>
      <c r="J41" s="314">
        <f aca="true" t="shared" si="168" ref="J41:J48">IF(OR(I41="S-KUG",I41="KUG"),IF(D41-F41-G41&lt;0.001,"!",D41-F41-G41),"")</f>
      </c>
      <c r="K41" s="316">
        <f aca="true" t="shared" si="169" ref="K41:K48">IF(I41="u",IF(F41+G41&gt;0,"!",D41),"")</f>
      </c>
      <c r="L41" s="316">
        <f t="shared" si="104"/>
        <v>0</v>
      </c>
      <c r="M41" s="316">
        <f aca="true" t="shared" si="170" ref="M41:M48">IF(I41="F",IF(F41+G41&gt;0,"!",D41),"")</f>
      </c>
      <c r="N41" s="315">
        <f aca="true" t="shared" si="171" ref="N41:N48">IF(I41="K",IF(D41-F41-G41&lt;0.00001,"!",D41-F41-G41),"")</f>
      </c>
      <c r="O41" s="82">
        <f t="shared" si="105"/>
      </c>
      <c r="P41" s="130">
        <f t="shared" si="106"/>
      </c>
      <c r="Q41" s="128"/>
      <c r="R41" s="129">
        <f t="shared" si="107"/>
        <v>-8</v>
      </c>
      <c r="S41" s="157"/>
      <c r="T41" s="301"/>
      <c r="U41" s="148"/>
      <c r="V41" s="28">
        <f>22</f>
        <v>22</v>
      </c>
      <c r="W41" s="29" t="str">
        <f t="shared" si="109"/>
        <v>Do</v>
      </c>
      <c r="X41" s="30">
        <f>IF(SUM(AK$10)&gt;V41,0,IF(AK$12="",'1. Schritt ---&gt;&gt;&gt; Grundangaben'!X107,IF(SUM(AK$12)&lt;V41,0,'1. Schritt ---&gt;&gt;&gt; Grundangaben'!X107)))</f>
        <v>8</v>
      </c>
      <c r="Y41" s="30">
        <f t="shared" si="4"/>
        <v>8</v>
      </c>
      <c r="Z41" s="31">
        <f>IF(W41='1. Schritt ---&gt;&gt;&gt; Grundangaben'!$X$12,'1. Schritt ---&gt;&gt;&gt; Grundangaben'!$T$12,IF('2. Schritt ---&gt;&gt;&gt; Erfassung &lt;&lt;&lt;'!W41='1. Schritt ---&gt;&gt;&gt; Grundangaben'!$X$13,'1. Schritt ---&gt;&gt;&gt; Grundangaben'!$T$13,IF('2. Schritt ---&gt;&gt;&gt; Erfassung &lt;&lt;&lt;'!W41='1. Schritt ---&gt;&gt;&gt; Grundangaben'!$X$14,'1. Schritt ---&gt;&gt;&gt; Grundangaben'!$T$14,IF('2. Schritt ---&gt;&gt;&gt; Erfassung &lt;&lt;&lt;'!W41='1. Schritt ---&gt;&gt;&gt; Grundangaben'!$X$15,'1. Schritt ---&gt;&gt;&gt; Grundangaben'!$T$15,IF('2. Schritt ---&gt;&gt;&gt; Erfassung &lt;&lt;&lt;'!W41='1. Schritt ---&gt;&gt;&gt; Grundangaben'!$X$16,'1. Schritt ---&gt;&gt;&gt; Grundangaben'!$T$16,0)))))</f>
        <v>8</v>
      </c>
      <c r="AA41" s="154"/>
      <c r="AB41" s="155"/>
      <c r="AC41" s="156"/>
      <c r="AD41" s="152"/>
      <c r="AE41" s="314">
        <f t="shared" si="5"/>
      </c>
      <c r="AF41" s="316">
        <f t="shared" si="6"/>
      </c>
      <c r="AG41" s="316">
        <f t="shared" si="124"/>
        <v>0</v>
      </c>
      <c r="AH41" s="316">
        <f t="shared" si="8"/>
      </c>
      <c r="AI41" s="315">
        <f t="shared" si="9"/>
      </c>
      <c r="AJ41" s="82">
        <f t="shared" si="125"/>
      </c>
      <c r="AK41" s="130">
        <f t="shared" si="126"/>
      </c>
      <c r="AL41" s="128"/>
      <c r="AM41" s="129">
        <f t="shared" si="127"/>
        <v>-8</v>
      </c>
      <c r="AN41" s="157"/>
      <c r="AO41" s="301"/>
      <c r="AP41" s="148"/>
      <c r="AQ41" s="28">
        <f>22</f>
        <v>22</v>
      </c>
      <c r="AR41" s="29" t="str">
        <f t="shared" si="110"/>
        <v>Do</v>
      </c>
      <c r="AS41" s="30">
        <f>IF(SUM(BF$10)&gt;AQ41,0,IF(BF$12="",'1. Schritt ---&gt;&gt;&gt; Grundangaben'!AS107,IF(SUM(BF$12)&lt;AQ41,0,'1. Schritt ---&gt;&gt;&gt; Grundangaben'!AS107)))</f>
        <v>8</v>
      </c>
      <c r="AT41" s="30">
        <f t="shared" si="13"/>
        <v>8</v>
      </c>
      <c r="AU41" s="31">
        <f>IF(AR41='1. Schritt ---&gt;&gt;&gt; Grundangaben'!$X$12,'1. Schritt ---&gt;&gt;&gt; Grundangaben'!$T$12,IF('2. Schritt ---&gt;&gt;&gt; Erfassung &lt;&lt;&lt;'!AR41='1. Schritt ---&gt;&gt;&gt; Grundangaben'!$X$13,'1. Schritt ---&gt;&gt;&gt; Grundangaben'!$T$13,IF('2. Schritt ---&gt;&gt;&gt; Erfassung &lt;&lt;&lt;'!AR41='1. Schritt ---&gt;&gt;&gt; Grundangaben'!$X$14,'1. Schritt ---&gt;&gt;&gt; Grundangaben'!$T$14,IF('2. Schritt ---&gt;&gt;&gt; Erfassung &lt;&lt;&lt;'!AR41='1. Schritt ---&gt;&gt;&gt; Grundangaben'!$X$15,'1. Schritt ---&gt;&gt;&gt; Grundangaben'!$T$15,IF('2. Schritt ---&gt;&gt;&gt; Erfassung &lt;&lt;&lt;'!AR41='1. Schritt ---&gt;&gt;&gt; Grundangaben'!$X$16,'1. Schritt ---&gt;&gt;&gt; Grundangaben'!$T$16,0)))))</f>
        <v>8</v>
      </c>
      <c r="AV41" s="154"/>
      <c r="AW41" s="155"/>
      <c r="AX41" s="156"/>
      <c r="AY41" s="152"/>
      <c r="AZ41" s="314">
        <f t="shared" si="14"/>
      </c>
      <c r="BA41" s="316">
        <f t="shared" si="15"/>
      </c>
      <c r="BB41" s="316">
        <f t="shared" si="128"/>
        <v>0</v>
      </c>
      <c r="BC41" s="316">
        <f t="shared" si="17"/>
      </c>
      <c r="BD41" s="315">
        <f t="shared" si="18"/>
      </c>
      <c r="BE41" s="82">
        <f t="shared" si="129"/>
      </c>
      <c r="BF41" s="130">
        <f t="shared" si="130"/>
      </c>
      <c r="BG41" s="128"/>
      <c r="BH41" s="129">
        <f t="shared" si="131"/>
        <v>-8</v>
      </c>
      <c r="BI41" s="157"/>
      <c r="BJ41" s="301"/>
      <c r="BK41" s="148"/>
      <c r="BL41" s="28">
        <f>22</f>
        <v>22</v>
      </c>
      <c r="BM41" s="29" t="str">
        <f t="shared" si="111"/>
        <v>Do</v>
      </c>
      <c r="BN41" s="30">
        <f>IF(SUM(CA$10)&gt;BL41,0,IF(CA$12="",'1. Schritt ---&gt;&gt;&gt; Grundangaben'!BN107,IF(SUM(CA$12)&lt;BL41,0,'1. Schritt ---&gt;&gt;&gt; Grundangaben'!BN107)))</f>
        <v>8</v>
      </c>
      <c r="BO41" s="30">
        <f t="shared" si="22"/>
        <v>8</v>
      </c>
      <c r="BP41" s="31">
        <f>IF(BM41='1. Schritt ---&gt;&gt;&gt; Grundangaben'!$X$12,'1. Schritt ---&gt;&gt;&gt; Grundangaben'!$T$12,IF('2. Schritt ---&gt;&gt;&gt; Erfassung &lt;&lt;&lt;'!BM41='1. Schritt ---&gt;&gt;&gt; Grundangaben'!$X$13,'1. Schritt ---&gt;&gt;&gt; Grundangaben'!$T$13,IF('2. Schritt ---&gt;&gt;&gt; Erfassung &lt;&lt;&lt;'!BM41='1. Schritt ---&gt;&gt;&gt; Grundangaben'!$X$14,'1. Schritt ---&gt;&gt;&gt; Grundangaben'!$T$14,IF('2. Schritt ---&gt;&gt;&gt; Erfassung &lt;&lt;&lt;'!BM41='1. Schritt ---&gt;&gt;&gt; Grundangaben'!$X$15,'1. Schritt ---&gt;&gt;&gt; Grundangaben'!$T$15,IF('2. Schritt ---&gt;&gt;&gt; Erfassung &lt;&lt;&lt;'!BM41='1. Schritt ---&gt;&gt;&gt; Grundangaben'!$X$16,'1. Schritt ---&gt;&gt;&gt; Grundangaben'!$T$16,0)))))</f>
        <v>8</v>
      </c>
      <c r="BQ41" s="154"/>
      <c r="BR41" s="155"/>
      <c r="BS41" s="156"/>
      <c r="BT41" s="152"/>
      <c r="BU41" s="314">
        <f t="shared" si="23"/>
      </c>
      <c r="BV41" s="316">
        <f t="shared" si="24"/>
      </c>
      <c r="BW41" s="316">
        <f t="shared" si="132"/>
        <v>0</v>
      </c>
      <c r="BX41" s="316">
        <f t="shared" si="26"/>
      </c>
      <c r="BY41" s="315">
        <f t="shared" si="27"/>
      </c>
      <c r="BZ41" s="82">
        <f t="shared" si="133"/>
      </c>
      <c r="CA41" s="130">
        <f t="shared" si="134"/>
      </c>
      <c r="CB41" s="128"/>
      <c r="CC41" s="129">
        <f t="shared" si="135"/>
        <v>-8</v>
      </c>
      <c r="CD41" s="157"/>
      <c r="CE41" s="301"/>
      <c r="CF41" s="148"/>
      <c r="CG41" s="28">
        <f>22</f>
        <v>22</v>
      </c>
      <c r="CH41" s="29" t="str">
        <f t="shared" si="112"/>
        <v>Do</v>
      </c>
      <c r="CI41" s="30">
        <f>IF(SUM(CV$10)&gt;CG41,0,IF(CV$12="",'1. Schritt ---&gt;&gt;&gt; Grundangaben'!CI107,IF(SUM(CV$12)&lt;CG41,0,'1. Schritt ---&gt;&gt;&gt; Grundangaben'!CI107)))</f>
        <v>8</v>
      </c>
      <c r="CJ41" s="30">
        <f t="shared" si="31"/>
        <v>8</v>
      </c>
      <c r="CK41" s="31">
        <f>IF(CH41='1. Schritt ---&gt;&gt;&gt; Grundangaben'!$X$12,'1. Schritt ---&gt;&gt;&gt; Grundangaben'!$T$12,IF('2. Schritt ---&gt;&gt;&gt; Erfassung &lt;&lt;&lt;'!CH41='1. Schritt ---&gt;&gt;&gt; Grundangaben'!$X$13,'1. Schritt ---&gt;&gt;&gt; Grundangaben'!$T$13,IF('2. Schritt ---&gt;&gt;&gt; Erfassung &lt;&lt;&lt;'!CH41='1. Schritt ---&gt;&gt;&gt; Grundangaben'!$X$14,'1. Schritt ---&gt;&gt;&gt; Grundangaben'!$T$14,IF('2. Schritt ---&gt;&gt;&gt; Erfassung &lt;&lt;&lt;'!CH41='1. Schritt ---&gt;&gt;&gt; Grundangaben'!$X$15,'1. Schritt ---&gt;&gt;&gt; Grundangaben'!$T$15,IF('2. Schritt ---&gt;&gt;&gt; Erfassung &lt;&lt;&lt;'!CH41='1. Schritt ---&gt;&gt;&gt; Grundangaben'!$X$16,'1. Schritt ---&gt;&gt;&gt; Grundangaben'!$T$16,0)))))</f>
        <v>8</v>
      </c>
      <c r="CL41" s="154"/>
      <c r="CM41" s="155"/>
      <c r="CN41" s="156"/>
      <c r="CO41" s="152"/>
      <c r="CP41" s="314">
        <f t="shared" si="32"/>
      </c>
      <c r="CQ41" s="316">
        <f t="shared" si="33"/>
      </c>
      <c r="CR41" s="316">
        <f t="shared" si="136"/>
        <v>0</v>
      </c>
      <c r="CS41" s="316">
        <f t="shared" si="35"/>
      </c>
      <c r="CT41" s="315">
        <f t="shared" si="36"/>
      </c>
      <c r="CU41" s="82">
        <f t="shared" si="137"/>
      </c>
      <c r="CV41" s="130">
        <f t="shared" si="138"/>
      </c>
      <c r="CW41" s="128"/>
      <c r="CX41" s="129">
        <f t="shared" si="139"/>
        <v>-8</v>
      </c>
      <c r="CY41" s="157"/>
      <c r="CZ41" s="301"/>
      <c r="DA41" s="148"/>
      <c r="DB41" s="28">
        <f>22</f>
        <v>22</v>
      </c>
      <c r="DC41" s="29" t="str">
        <f t="shared" si="113"/>
        <v>Do</v>
      </c>
      <c r="DD41" s="30">
        <f>IF(SUM(DQ$10)&gt;DB41,0,IF(DQ$12="",'1. Schritt ---&gt;&gt;&gt; Grundangaben'!DD107,IF(SUM(DQ$12)&lt;DB41,0,'1. Schritt ---&gt;&gt;&gt; Grundangaben'!DD107)))</f>
        <v>8</v>
      </c>
      <c r="DE41" s="30">
        <f t="shared" si="40"/>
        <v>8</v>
      </c>
      <c r="DF41" s="31">
        <f>IF(DC41='1. Schritt ---&gt;&gt;&gt; Grundangaben'!$X$12,'1. Schritt ---&gt;&gt;&gt; Grundangaben'!$T$12,IF('2. Schritt ---&gt;&gt;&gt; Erfassung &lt;&lt;&lt;'!DC41='1. Schritt ---&gt;&gt;&gt; Grundangaben'!$X$13,'1. Schritt ---&gt;&gt;&gt; Grundangaben'!$T$13,IF('2. Schritt ---&gt;&gt;&gt; Erfassung &lt;&lt;&lt;'!DC41='1. Schritt ---&gt;&gt;&gt; Grundangaben'!$X$14,'1. Schritt ---&gt;&gt;&gt; Grundangaben'!$T$14,IF('2. Schritt ---&gt;&gt;&gt; Erfassung &lt;&lt;&lt;'!DC41='1. Schritt ---&gt;&gt;&gt; Grundangaben'!$X$15,'1. Schritt ---&gt;&gt;&gt; Grundangaben'!$T$15,IF('2. Schritt ---&gt;&gt;&gt; Erfassung &lt;&lt;&lt;'!DC41='1. Schritt ---&gt;&gt;&gt; Grundangaben'!$X$16,'1. Schritt ---&gt;&gt;&gt; Grundangaben'!$T$16,0)))))</f>
        <v>8</v>
      </c>
      <c r="DG41" s="154"/>
      <c r="DH41" s="155"/>
      <c r="DI41" s="156"/>
      <c r="DJ41" s="152"/>
      <c r="DK41" s="314">
        <f t="shared" si="41"/>
      </c>
      <c r="DL41" s="316">
        <f t="shared" si="42"/>
      </c>
      <c r="DM41" s="316">
        <f t="shared" si="140"/>
        <v>0</v>
      </c>
      <c r="DN41" s="316">
        <f t="shared" si="44"/>
      </c>
      <c r="DO41" s="315">
        <f t="shared" si="45"/>
      </c>
      <c r="DP41" s="82">
        <f t="shared" si="141"/>
      </c>
      <c r="DQ41" s="130">
        <f t="shared" si="142"/>
      </c>
      <c r="DR41" s="128"/>
      <c r="DS41" s="129">
        <f t="shared" si="143"/>
        <v>-8</v>
      </c>
      <c r="DT41" s="157"/>
      <c r="DU41" s="301"/>
      <c r="DV41" s="148"/>
      <c r="DW41" s="28">
        <f>22</f>
        <v>22</v>
      </c>
      <c r="DX41" s="29" t="str">
        <f t="shared" si="114"/>
        <v>Do</v>
      </c>
      <c r="DY41" s="30">
        <f>IF(SUM(EL$10)&gt;DW41,0,IF(EL$12="",'1. Schritt ---&gt;&gt;&gt; Grundangaben'!DY107,IF(SUM(EL$12)&lt;DW41,0,'1. Schritt ---&gt;&gt;&gt; Grundangaben'!DY107)))</f>
        <v>8</v>
      </c>
      <c r="DZ41" s="30">
        <f t="shared" si="49"/>
        <v>8</v>
      </c>
      <c r="EA41" s="31">
        <f>IF(DX41='1. Schritt ---&gt;&gt;&gt; Grundangaben'!$X$12,'1. Schritt ---&gt;&gt;&gt; Grundangaben'!$T$12,IF('2. Schritt ---&gt;&gt;&gt; Erfassung &lt;&lt;&lt;'!DX41='1. Schritt ---&gt;&gt;&gt; Grundangaben'!$X$13,'1. Schritt ---&gt;&gt;&gt; Grundangaben'!$T$13,IF('2. Schritt ---&gt;&gt;&gt; Erfassung &lt;&lt;&lt;'!DX41='1. Schritt ---&gt;&gt;&gt; Grundangaben'!$X$14,'1. Schritt ---&gt;&gt;&gt; Grundangaben'!$T$14,IF('2. Schritt ---&gt;&gt;&gt; Erfassung &lt;&lt;&lt;'!DX41='1. Schritt ---&gt;&gt;&gt; Grundangaben'!$X$15,'1. Schritt ---&gt;&gt;&gt; Grundangaben'!$T$15,IF('2. Schritt ---&gt;&gt;&gt; Erfassung &lt;&lt;&lt;'!DX41='1. Schritt ---&gt;&gt;&gt; Grundangaben'!$X$16,'1. Schritt ---&gt;&gt;&gt; Grundangaben'!$T$16,0)))))</f>
        <v>8</v>
      </c>
      <c r="EB41" s="154"/>
      <c r="EC41" s="155"/>
      <c r="ED41" s="156"/>
      <c r="EE41" s="152"/>
      <c r="EF41" s="314">
        <f t="shared" si="50"/>
      </c>
      <c r="EG41" s="316">
        <f t="shared" si="51"/>
      </c>
      <c r="EH41" s="316">
        <f t="shared" si="144"/>
        <v>0</v>
      </c>
      <c r="EI41" s="316">
        <f t="shared" si="53"/>
      </c>
      <c r="EJ41" s="315">
        <f t="shared" si="54"/>
      </c>
      <c r="EK41" s="82">
        <f t="shared" si="145"/>
      </c>
      <c r="EL41" s="130">
        <f t="shared" si="146"/>
      </c>
      <c r="EM41" s="128"/>
      <c r="EN41" s="129">
        <f t="shared" si="147"/>
        <v>-8</v>
      </c>
      <c r="EO41" s="157"/>
      <c r="EP41" s="301"/>
      <c r="EQ41" s="148"/>
      <c r="ER41" s="28">
        <f>22</f>
        <v>22</v>
      </c>
      <c r="ES41" s="29" t="str">
        <f t="shared" si="115"/>
        <v>Do</v>
      </c>
      <c r="ET41" s="30">
        <f>IF(SUM(FG$10)&gt;ER41,0,IF(FG$12="",'1. Schritt ---&gt;&gt;&gt; Grundangaben'!ET107,IF(SUM(FG$12)&lt;ER41,0,'1. Schritt ---&gt;&gt;&gt; Grundangaben'!ET107)))</f>
        <v>8</v>
      </c>
      <c r="EU41" s="30">
        <f t="shared" si="58"/>
        <v>8</v>
      </c>
      <c r="EV41" s="31">
        <f>IF(ES41='1. Schritt ---&gt;&gt;&gt; Grundangaben'!$X$12,'1. Schritt ---&gt;&gt;&gt; Grundangaben'!$T$12,IF('2. Schritt ---&gt;&gt;&gt; Erfassung &lt;&lt;&lt;'!ES41='1. Schritt ---&gt;&gt;&gt; Grundangaben'!$X$13,'1. Schritt ---&gt;&gt;&gt; Grundangaben'!$T$13,IF('2. Schritt ---&gt;&gt;&gt; Erfassung &lt;&lt;&lt;'!ES41='1. Schritt ---&gt;&gt;&gt; Grundangaben'!$X$14,'1. Schritt ---&gt;&gt;&gt; Grundangaben'!$T$14,IF('2. Schritt ---&gt;&gt;&gt; Erfassung &lt;&lt;&lt;'!ES41='1. Schritt ---&gt;&gt;&gt; Grundangaben'!$X$15,'1. Schritt ---&gt;&gt;&gt; Grundangaben'!$T$15,IF('2. Schritt ---&gt;&gt;&gt; Erfassung &lt;&lt;&lt;'!ES41='1. Schritt ---&gt;&gt;&gt; Grundangaben'!$X$16,'1. Schritt ---&gt;&gt;&gt; Grundangaben'!$T$16,0)))))</f>
        <v>8</v>
      </c>
      <c r="EW41" s="154"/>
      <c r="EX41" s="155"/>
      <c r="EY41" s="156"/>
      <c r="EZ41" s="152"/>
      <c r="FA41" s="314">
        <f t="shared" si="59"/>
      </c>
      <c r="FB41" s="316">
        <f t="shared" si="60"/>
      </c>
      <c r="FC41" s="316">
        <f t="shared" si="148"/>
        <v>0</v>
      </c>
      <c r="FD41" s="316">
        <f t="shared" si="62"/>
      </c>
      <c r="FE41" s="315">
        <f t="shared" si="63"/>
      </c>
      <c r="FF41" s="82">
        <f t="shared" si="149"/>
      </c>
      <c r="FG41" s="130">
        <f t="shared" si="150"/>
      </c>
      <c r="FH41" s="128"/>
      <c r="FI41" s="129">
        <f t="shared" si="151"/>
        <v>-8</v>
      </c>
      <c r="FJ41" s="157"/>
      <c r="FK41" s="301"/>
      <c r="FL41" s="148"/>
      <c r="FM41" s="28">
        <f>22</f>
        <v>22</v>
      </c>
      <c r="FN41" s="29" t="str">
        <f t="shared" si="116"/>
        <v>Do</v>
      </c>
      <c r="FO41" s="30">
        <f>IF(SUM(GB$10)&gt;FM41,0,IF(GB$12="",'1. Schritt ---&gt;&gt;&gt; Grundangaben'!FO107,IF(SUM(GB$12)&lt;FM41,0,'1. Schritt ---&gt;&gt;&gt; Grundangaben'!FO107)))</f>
        <v>8</v>
      </c>
      <c r="FP41" s="30">
        <f t="shared" si="67"/>
        <v>8</v>
      </c>
      <c r="FQ41" s="31">
        <f>IF(FN41='1. Schritt ---&gt;&gt;&gt; Grundangaben'!$X$12,'1. Schritt ---&gt;&gt;&gt; Grundangaben'!$T$12,IF('2. Schritt ---&gt;&gt;&gt; Erfassung &lt;&lt;&lt;'!FN41='1. Schritt ---&gt;&gt;&gt; Grundangaben'!$X$13,'1. Schritt ---&gt;&gt;&gt; Grundangaben'!$T$13,IF('2. Schritt ---&gt;&gt;&gt; Erfassung &lt;&lt;&lt;'!FN41='1. Schritt ---&gt;&gt;&gt; Grundangaben'!$X$14,'1. Schritt ---&gt;&gt;&gt; Grundangaben'!$T$14,IF('2. Schritt ---&gt;&gt;&gt; Erfassung &lt;&lt;&lt;'!FN41='1. Schritt ---&gt;&gt;&gt; Grundangaben'!$X$15,'1. Schritt ---&gt;&gt;&gt; Grundangaben'!$T$15,IF('2. Schritt ---&gt;&gt;&gt; Erfassung &lt;&lt;&lt;'!FN41='1. Schritt ---&gt;&gt;&gt; Grundangaben'!$X$16,'1. Schritt ---&gt;&gt;&gt; Grundangaben'!$T$16,0)))))</f>
        <v>8</v>
      </c>
      <c r="FR41" s="154"/>
      <c r="FS41" s="155"/>
      <c r="FT41" s="156"/>
      <c r="FU41" s="152"/>
      <c r="FV41" s="314">
        <f t="shared" si="68"/>
      </c>
      <c r="FW41" s="316">
        <f t="shared" si="69"/>
      </c>
      <c r="FX41" s="316">
        <f t="shared" si="152"/>
        <v>0</v>
      </c>
      <c r="FY41" s="316">
        <f t="shared" si="71"/>
      </c>
      <c r="FZ41" s="315">
        <f t="shared" si="72"/>
      </c>
      <c r="GA41" s="82">
        <f t="shared" si="153"/>
      </c>
      <c r="GB41" s="130">
        <f t="shared" si="154"/>
      </c>
      <c r="GC41" s="128"/>
      <c r="GD41" s="129">
        <f t="shared" si="155"/>
        <v>-8</v>
      </c>
      <c r="GE41" s="157"/>
      <c r="GF41" s="301"/>
      <c r="GG41" s="148"/>
      <c r="GH41" s="28">
        <f>22</f>
        <v>22</v>
      </c>
      <c r="GI41" s="29" t="str">
        <f t="shared" si="117"/>
        <v>Do</v>
      </c>
      <c r="GJ41" s="30">
        <f>IF(SUM(GW$10)&gt;GH41,0,IF(GW$12="",'1. Schritt ---&gt;&gt;&gt; Grundangaben'!GJ107,IF(SUM(GW$12)&lt;GH41,0,'1. Schritt ---&gt;&gt;&gt; Grundangaben'!GJ107)))</f>
        <v>8</v>
      </c>
      <c r="GK41" s="30">
        <f t="shared" si="76"/>
        <v>8</v>
      </c>
      <c r="GL41" s="31">
        <f>IF(GI41='1. Schritt ---&gt;&gt;&gt; Grundangaben'!$X$12,'1. Schritt ---&gt;&gt;&gt; Grundangaben'!$T$12,IF('2. Schritt ---&gt;&gt;&gt; Erfassung &lt;&lt;&lt;'!GI41='1. Schritt ---&gt;&gt;&gt; Grundangaben'!$X$13,'1. Schritt ---&gt;&gt;&gt; Grundangaben'!$T$13,IF('2. Schritt ---&gt;&gt;&gt; Erfassung &lt;&lt;&lt;'!GI41='1. Schritt ---&gt;&gt;&gt; Grundangaben'!$X$14,'1. Schritt ---&gt;&gt;&gt; Grundangaben'!$T$14,IF('2. Schritt ---&gt;&gt;&gt; Erfassung &lt;&lt;&lt;'!GI41='1. Schritt ---&gt;&gt;&gt; Grundangaben'!$X$15,'1. Schritt ---&gt;&gt;&gt; Grundangaben'!$T$15,IF('2. Schritt ---&gt;&gt;&gt; Erfassung &lt;&lt;&lt;'!GI41='1. Schritt ---&gt;&gt;&gt; Grundangaben'!$X$16,'1. Schritt ---&gt;&gt;&gt; Grundangaben'!$T$16,0)))))</f>
        <v>8</v>
      </c>
      <c r="GM41" s="154"/>
      <c r="GN41" s="155"/>
      <c r="GO41" s="156"/>
      <c r="GP41" s="152"/>
      <c r="GQ41" s="314">
        <f t="shared" si="77"/>
      </c>
      <c r="GR41" s="316">
        <f t="shared" si="78"/>
      </c>
      <c r="GS41" s="316">
        <f t="shared" si="156"/>
        <v>0</v>
      </c>
      <c r="GT41" s="316">
        <f t="shared" si="80"/>
      </c>
      <c r="GU41" s="315">
        <f t="shared" si="81"/>
      </c>
      <c r="GV41" s="82">
        <f t="shared" si="157"/>
      </c>
      <c r="GW41" s="130">
        <f t="shared" si="158"/>
      </c>
      <c r="GX41" s="128"/>
      <c r="GY41" s="129">
        <f t="shared" si="159"/>
        <v>-8</v>
      </c>
      <c r="GZ41" s="157"/>
      <c r="HA41" s="301"/>
      <c r="HB41" s="148"/>
      <c r="HC41" s="28">
        <f>22</f>
        <v>22</v>
      </c>
      <c r="HD41" s="29" t="str">
        <f t="shared" si="118"/>
        <v>Do</v>
      </c>
      <c r="HE41" s="30">
        <f>IF(SUM(HR$10)&gt;HC41,0,IF(HR$12="",'1. Schritt ---&gt;&gt;&gt; Grundangaben'!HE107,IF(SUM(HR$12)&lt;HC41,0,'1. Schritt ---&gt;&gt;&gt; Grundangaben'!HE107)))</f>
        <v>8</v>
      </c>
      <c r="HF41" s="30">
        <f t="shared" si="85"/>
        <v>8</v>
      </c>
      <c r="HG41" s="31">
        <f>IF(HD41='1. Schritt ---&gt;&gt;&gt; Grundangaben'!$X$12,'1. Schritt ---&gt;&gt;&gt; Grundangaben'!$T$12,IF('2. Schritt ---&gt;&gt;&gt; Erfassung &lt;&lt;&lt;'!HD41='1. Schritt ---&gt;&gt;&gt; Grundangaben'!$X$13,'1. Schritt ---&gt;&gt;&gt; Grundangaben'!$T$13,IF('2. Schritt ---&gt;&gt;&gt; Erfassung &lt;&lt;&lt;'!HD41='1. Schritt ---&gt;&gt;&gt; Grundangaben'!$X$14,'1. Schritt ---&gt;&gt;&gt; Grundangaben'!$T$14,IF('2. Schritt ---&gt;&gt;&gt; Erfassung &lt;&lt;&lt;'!HD41='1. Schritt ---&gt;&gt;&gt; Grundangaben'!$X$15,'1. Schritt ---&gt;&gt;&gt; Grundangaben'!$T$15,IF('2. Schritt ---&gt;&gt;&gt; Erfassung &lt;&lt;&lt;'!HD41='1. Schritt ---&gt;&gt;&gt; Grundangaben'!$X$16,'1. Schritt ---&gt;&gt;&gt; Grundangaben'!$T$16,0)))))</f>
        <v>8</v>
      </c>
      <c r="HH41" s="154"/>
      <c r="HI41" s="155"/>
      <c r="HJ41" s="156"/>
      <c r="HK41" s="152"/>
      <c r="HL41" s="314">
        <f t="shared" si="86"/>
      </c>
      <c r="HM41" s="316">
        <f t="shared" si="87"/>
      </c>
      <c r="HN41" s="316">
        <f t="shared" si="160"/>
        <v>0</v>
      </c>
      <c r="HO41" s="316">
        <f t="shared" si="89"/>
      </c>
      <c r="HP41" s="315">
        <f t="shared" si="90"/>
      </c>
      <c r="HQ41" s="82">
        <f t="shared" si="161"/>
      </c>
      <c r="HR41" s="130">
        <f t="shared" si="162"/>
      </c>
      <c r="HS41" s="128"/>
      <c r="HT41" s="129">
        <f t="shared" si="163"/>
        <v>-8</v>
      </c>
      <c r="HU41" s="157"/>
      <c r="HV41" s="301"/>
      <c r="HW41" s="148"/>
      <c r="HX41" s="266">
        <f>22</f>
        <v>22</v>
      </c>
      <c r="HY41" s="267" t="str">
        <f t="shared" si="119"/>
        <v>Do</v>
      </c>
      <c r="HZ41" s="268">
        <f>IF(SUM(IM$10)&gt;HX41,0,IF(IM$12="",'1. Schritt ---&gt;&gt;&gt; Grundangaben'!HZ107,IF(SUM(IM$12)&lt;HX41,0,'1. Schritt ---&gt;&gt;&gt; Grundangaben'!HZ107)))</f>
        <v>8</v>
      </c>
      <c r="IA41" s="268">
        <f t="shared" si="94"/>
        <v>8</v>
      </c>
      <c r="IB41" s="31">
        <f>IF(HY41='1. Schritt ---&gt;&gt;&gt; Grundangaben'!$X$12,'1. Schritt ---&gt;&gt;&gt; Grundangaben'!$T$12,IF('2. Schritt ---&gt;&gt;&gt; Erfassung &lt;&lt;&lt;'!HY41='1. Schritt ---&gt;&gt;&gt; Grundangaben'!$X$13,'1. Schritt ---&gt;&gt;&gt; Grundangaben'!$T$13,IF('2. Schritt ---&gt;&gt;&gt; Erfassung &lt;&lt;&lt;'!HY41='1. Schritt ---&gt;&gt;&gt; Grundangaben'!$X$14,'1. Schritt ---&gt;&gt;&gt; Grundangaben'!$T$14,IF('2. Schritt ---&gt;&gt;&gt; Erfassung &lt;&lt;&lt;'!HY41='1. Schritt ---&gt;&gt;&gt; Grundangaben'!$X$15,'1. Schritt ---&gt;&gt;&gt; Grundangaben'!$T$15,IF('2. Schritt ---&gt;&gt;&gt; Erfassung &lt;&lt;&lt;'!HY41='1. Schritt ---&gt;&gt;&gt; Grundangaben'!$X$16,'1. Schritt ---&gt;&gt;&gt; Grundangaben'!$T$16,0)))))</f>
        <v>8</v>
      </c>
      <c r="IC41" s="260"/>
      <c r="ID41" s="261"/>
      <c r="IE41" s="262"/>
      <c r="IF41" s="263"/>
      <c r="IG41" s="314">
        <f t="shared" si="95"/>
      </c>
      <c r="IH41" s="316">
        <f t="shared" si="96"/>
      </c>
      <c r="II41" s="316">
        <f t="shared" si="164"/>
        <v>0</v>
      </c>
      <c r="IJ41" s="316">
        <f t="shared" si="98"/>
      </c>
      <c r="IK41" s="315">
        <f t="shared" si="99"/>
      </c>
      <c r="IL41" s="82">
        <f t="shared" si="165"/>
      </c>
      <c r="IM41" s="130">
        <f t="shared" si="166"/>
      </c>
      <c r="IN41" s="128"/>
      <c r="IO41" s="129">
        <f t="shared" si="167"/>
        <v>-8</v>
      </c>
      <c r="IP41" s="157"/>
      <c r="IQ41" s="301"/>
      <c r="IR41" s="148"/>
    </row>
    <row r="42" spans="1:252" s="32" customFormat="1" ht="22.5" customHeight="1">
      <c r="A42" s="28">
        <f>23</f>
        <v>23</v>
      </c>
      <c r="B42" s="29" t="str">
        <f t="shared" si="108"/>
        <v>Fr</v>
      </c>
      <c r="C42" s="30">
        <f>IF(SUM(P$10)&gt;A42,0,IF(P$12="",'1. Schritt ---&gt;&gt;&gt; Grundangaben'!C108,IF(SUM(P$12)&lt;A42,0,'1. Schritt ---&gt;&gt;&gt; Grundangaben'!C108)))</f>
        <v>6</v>
      </c>
      <c r="D42" s="30">
        <f t="shared" si="103"/>
        <v>6</v>
      </c>
      <c r="E42" s="31">
        <f>IF(B42='1. Schritt ---&gt;&gt;&gt; Grundangaben'!$X$12,'1. Schritt ---&gt;&gt;&gt; Grundangaben'!$T$12,IF('2. Schritt ---&gt;&gt;&gt; Erfassung &lt;&lt;&lt;'!B42='1. Schritt ---&gt;&gt;&gt; Grundangaben'!$X$13,'1. Schritt ---&gt;&gt;&gt; Grundangaben'!$T$13,IF('2. Schritt ---&gt;&gt;&gt; Erfassung &lt;&lt;&lt;'!B42='1. Schritt ---&gt;&gt;&gt; Grundangaben'!$X$14,'1. Schritt ---&gt;&gt;&gt; Grundangaben'!$T$14,IF('2. Schritt ---&gt;&gt;&gt; Erfassung &lt;&lt;&lt;'!B42='1. Schritt ---&gt;&gt;&gt; Grundangaben'!$X$15,'1. Schritt ---&gt;&gt;&gt; Grundangaben'!$T$15,IF('2. Schritt ---&gt;&gt;&gt; Erfassung &lt;&lt;&lt;'!B42='1. Schritt ---&gt;&gt;&gt; Grundangaben'!$X$16,'1. Schritt ---&gt;&gt;&gt; Grundangaben'!$T$16,0)))))</f>
        <v>6</v>
      </c>
      <c r="F42" s="154"/>
      <c r="G42" s="155"/>
      <c r="H42" s="156"/>
      <c r="I42" s="312"/>
      <c r="J42" s="314">
        <f t="shared" si="168"/>
      </c>
      <c r="K42" s="316">
        <f t="shared" si="169"/>
      </c>
      <c r="L42" s="316">
        <f t="shared" si="104"/>
        <v>0</v>
      </c>
      <c r="M42" s="316">
        <f t="shared" si="170"/>
      </c>
      <c r="N42" s="315">
        <f t="shared" si="171"/>
      </c>
      <c r="O42" s="82">
        <f t="shared" si="105"/>
      </c>
      <c r="P42" s="130">
        <f t="shared" si="106"/>
      </c>
      <c r="Q42" s="128"/>
      <c r="R42" s="129">
        <f t="shared" si="107"/>
        <v>-6</v>
      </c>
      <c r="S42" s="157"/>
      <c r="T42" s="301"/>
      <c r="U42" s="148"/>
      <c r="V42" s="28">
        <f>23</f>
        <v>23</v>
      </c>
      <c r="W42" s="29" t="str">
        <f t="shared" si="109"/>
        <v>Fr</v>
      </c>
      <c r="X42" s="30">
        <f>IF(SUM(AK$10)&gt;V42,0,IF(AK$12="",'1. Schritt ---&gt;&gt;&gt; Grundangaben'!X108,IF(SUM(AK$12)&lt;V42,0,'1. Schritt ---&gt;&gt;&gt; Grundangaben'!X108)))</f>
        <v>6</v>
      </c>
      <c r="Y42" s="30">
        <f t="shared" si="4"/>
        <v>6</v>
      </c>
      <c r="Z42" s="31">
        <f>IF(W42='1. Schritt ---&gt;&gt;&gt; Grundangaben'!$X$12,'1. Schritt ---&gt;&gt;&gt; Grundangaben'!$T$12,IF('2. Schritt ---&gt;&gt;&gt; Erfassung &lt;&lt;&lt;'!W42='1. Schritt ---&gt;&gt;&gt; Grundangaben'!$X$13,'1. Schritt ---&gt;&gt;&gt; Grundangaben'!$T$13,IF('2. Schritt ---&gt;&gt;&gt; Erfassung &lt;&lt;&lt;'!W42='1. Schritt ---&gt;&gt;&gt; Grundangaben'!$X$14,'1. Schritt ---&gt;&gt;&gt; Grundangaben'!$T$14,IF('2. Schritt ---&gt;&gt;&gt; Erfassung &lt;&lt;&lt;'!W42='1. Schritt ---&gt;&gt;&gt; Grundangaben'!$X$15,'1. Schritt ---&gt;&gt;&gt; Grundangaben'!$T$15,IF('2. Schritt ---&gt;&gt;&gt; Erfassung &lt;&lt;&lt;'!W42='1. Schritt ---&gt;&gt;&gt; Grundangaben'!$X$16,'1. Schritt ---&gt;&gt;&gt; Grundangaben'!$T$16,0)))))</f>
        <v>6</v>
      </c>
      <c r="AA42" s="154"/>
      <c r="AB42" s="155"/>
      <c r="AC42" s="156"/>
      <c r="AD42" s="152"/>
      <c r="AE42" s="314">
        <f t="shared" si="5"/>
      </c>
      <c r="AF42" s="316">
        <f t="shared" si="6"/>
      </c>
      <c r="AG42" s="316">
        <f t="shared" si="124"/>
        <v>0</v>
      </c>
      <c r="AH42" s="316">
        <f t="shared" si="8"/>
      </c>
      <c r="AI42" s="315">
        <f t="shared" si="9"/>
      </c>
      <c r="AJ42" s="82">
        <f t="shared" si="125"/>
      </c>
      <c r="AK42" s="130">
        <f t="shared" si="126"/>
      </c>
      <c r="AL42" s="128"/>
      <c r="AM42" s="129">
        <f t="shared" si="127"/>
        <v>-6</v>
      </c>
      <c r="AN42" s="157"/>
      <c r="AO42" s="301"/>
      <c r="AP42" s="148"/>
      <c r="AQ42" s="28">
        <f>23</f>
        <v>23</v>
      </c>
      <c r="AR42" s="29" t="str">
        <f t="shared" si="110"/>
        <v>Fr</v>
      </c>
      <c r="AS42" s="30">
        <f>IF(SUM(BF$10)&gt;AQ42,0,IF(BF$12="",'1. Schritt ---&gt;&gt;&gt; Grundangaben'!AS108,IF(SUM(BF$12)&lt;AQ42,0,'1. Schritt ---&gt;&gt;&gt; Grundangaben'!AS108)))</f>
        <v>6</v>
      </c>
      <c r="AT42" s="30">
        <f t="shared" si="13"/>
        <v>6</v>
      </c>
      <c r="AU42" s="31">
        <f>IF(AR42='1. Schritt ---&gt;&gt;&gt; Grundangaben'!$X$12,'1. Schritt ---&gt;&gt;&gt; Grundangaben'!$T$12,IF('2. Schritt ---&gt;&gt;&gt; Erfassung &lt;&lt;&lt;'!AR42='1. Schritt ---&gt;&gt;&gt; Grundangaben'!$X$13,'1. Schritt ---&gt;&gt;&gt; Grundangaben'!$T$13,IF('2. Schritt ---&gt;&gt;&gt; Erfassung &lt;&lt;&lt;'!AR42='1. Schritt ---&gt;&gt;&gt; Grundangaben'!$X$14,'1. Schritt ---&gt;&gt;&gt; Grundangaben'!$T$14,IF('2. Schritt ---&gt;&gt;&gt; Erfassung &lt;&lt;&lt;'!AR42='1. Schritt ---&gt;&gt;&gt; Grundangaben'!$X$15,'1. Schritt ---&gt;&gt;&gt; Grundangaben'!$T$15,IF('2. Schritt ---&gt;&gt;&gt; Erfassung &lt;&lt;&lt;'!AR42='1. Schritt ---&gt;&gt;&gt; Grundangaben'!$X$16,'1. Schritt ---&gt;&gt;&gt; Grundangaben'!$T$16,0)))))</f>
        <v>6</v>
      </c>
      <c r="AV42" s="154"/>
      <c r="AW42" s="155"/>
      <c r="AX42" s="156"/>
      <c r="AY42" s="152"/>
      <c r="AZ42" s="314">
        <f t="shared" si="14"/>
      </c>
      <c r="BA42" s="316">
        <f t="shared" si="15"/>
      </c>
      <c r="BB42" s="316">
        <f t="shared" si="128"/>
        <v>0</v>
      </c>
      <c r="BC42" s="316">
        <f t="shared" si="17"/>
      </c>
      <c r="BD42" s="315">
        <f t="shared" si="18"/>
      </c>
      <c r="BE42" s="82">
        <f t="shared" si="129"/>
      </c>
      <c r="BF42" s="130">
        <f t="shared" si="130"/>
      </c>
      <c r="BG42" s="128"/>
      <c r="BH42" s="129">
        <f t="shared" si="131"/>
        <v>-6</v>
      </c>
      <c r="BI42" s="157"/>
      <c r="BJ42" s="301"/>
      <c r="BK42" s="148"/>
      <c r="BL42" s="28">
        <f>23</f>
        <v>23</v>
      </c>
      <c r="BM42" s="29" t="str">
        <f t="shared" si="111"/>
        <v>Fr</v>
      </c>
      <c r="BN42" s="30">
        <f>IF(SUM(CA$10)&gt;BL42,0,IF(CA$12="",'1. Schritt ---&gt;&gt;&gt; Grundangaben'!BN108,IF(SUM(CA$12)&lt;BL42,0,'1. Schritt ---&gt;&gt;&gt; Grundangaben'!BN108)))</f>
        <v>6</v>
      </c>
      <c r="BO42" s="30">
        <f t="shared" si="22"/>
        <v>6</v>
      </c>
      <c r="BP42" s="31">
        <f>IF(BM42='1. Schritt ---&gt;&gt;&gt; Grundangaben'!$X$12,'1. Schritt ---&gt;&gt;&gt; Grundangaben'!$T$12,IF('2. Schritt ---&gt;&gt;&gt; Erfassung &lt;&lt;&lt;'!BM42='1. Schritt ---&gt;&gt;&gt; Grundangaben'!$X$13,'1. Schritt ---&gt;&gt;&gt; Grundangaben'!$T$13,IF('2. Schritt ---&gt;&gt;&gt; Erfassung &lt;&lt;&lt;'!BM42='1. Schritt ---&gt;&gt;&gt; Grundangaben'!$X$14,'1. Schritt ---&gt;&gt;&gt; Grundangaben'!$T$14,IF('2. Schritt ---&gt;&gt;&gt; Erfassung &lt;&lt;&lt;'!BM42='1. Schritt ---&gt;&gt;&gt; Grundangaben'!$X$15,'1. Schritt ---&gt;&gt;&gt; Grundangaben'!$T$15,IF('2. Schritt ---&gt;&gt;&gt; Erfassung &lt;&lt;&lt;'!BM42='1. Schritt ---&gt;&gt;&gt; Grundangaben'!$X$16,'1. Schritt ---&gt;&gt;&gt; Grundangaben'!$T$16,0)))))</f>
        <v>6</v>
      </c>
      <c r="BQ42" s="154"/>
      <c r="BR42" s="155"/>
      <c r="BS42" s="156"/>
      <c r="BT42" s="152"/>
      <c r="BU42" s="314">
        <f t="shared" si="23"/>
      </c>
      <c r="BV42" s="316">
        <f t="shared" si="24"/>
      </c>
      <c r="BW42" s="316">
        <f t="shared" si="132"/>
        <v>0</v>
      </c>
      <c r="BX42" s="316">
        <f t="shared" si="26"/>
      </c>
      <c r="BY42" s="315">
        <f t="shared" si="27"/>
      </c>
      <c r="BZ42" s="82">
        <f t="shared" si="133"/>
      </c>
      <c r="CA42" s="130">
        <f t="shared" si="134"/>
      </c>
      <c r="CB42" s="128"/>
      <c r="CC42" s="129">
        <f t="shared" si="135"/>
        <v>-6</v>
      </c>
      <c r="CD42" s="157"/>
      <c r="CE42" s="301"/>
      <c r="CF42" s="148"/>
      <c r="CG42" s="28">
        <f>23</f>
        <v>23</v>
      </c>
      <c r="CH42" s="29" t="str">
        <f t="shared" si="112"/>
        <v>Fr</v>
      </c>
      <c r="CI42" s="30">
        <f>IF(SUM(CV$10)&gt;CG42,0,IF(CV$12="",'1. Schritt ---&gt;&gt;&gt; Grundangaben'!CI108,IF(SUM(CV$12)&lt;CG42,0,'1. Schritt ---&gt;&gt;&gt; Grundangaben'!CI108)))</f>
        <v>6</v>
      </c>
      <c r="CJ42" s="30">
        <f t="shared" si="31"/>
        <v>6</v>
      </c>
      <c r="CK42" s="31">
        <f>IF(CH42='1. Schritt ---&gt;&gt;&gt; Grundangaben'!$X$12,'1. Schritt ---&gt;&gt;&gt; Grundangaben'!$T$12,IF('2. Schritt ---&gt;&gt;&gt; Erfassung &lt;&lt;&lt;'!CH42='1. Schritt ---&gt;&gt;&gt; Grundangaben'!$X$13,'1. Schritt ---&gt;&gt;&gt; Grundangaben'!$T$13,IF('2. Schritt ---&gt;&gt;&gt; Erfassung &lt;&lt;&lt;'!CH42='1. Schritt ---&gt;&gt;&gt; Grundangaben'!$X$14,'1. Schritt ---&gt;&gt;&gt; Grundangaben'!$T$14,IF('2. Schritt ---&gt;&gt;&gt; Erfassung &lt;&lt;&lt;'!CH42='1. Schritt ---&gt;&gt;&gt; Grundangaben'!$X$15,'1. Schritt ---&gt;&gt;&gt; Grundangaben'!$T$15,IF('2. Schritt ---&gt;&gt;&gt; Erfassung &lt;&lt;&lt;'!CH42='1. Schritt ---&gt;&gt;&gt; Grundangaben'!$X$16,'1. Schritt ---&gt;&gt;&gt; Grundangaben'!$T$16,0)))))</f>
        <v>6</v>
      </c>
      <c r="CL42" s="154"/>
      <c r="CM42" s="155"/>
      <c r="CN42" s="156"/>
      <c r="CO42" s="152"/>
      <c r="CP42" s="314">
        <f t="shared" si="32"/>
      </c>
      <c r="CQ42" s="316">
        <f t="shared" si="33"/>
      </c>
      <c r="CR42" s="316">
        <f t="shared" si="136"/>
        <v>0</v>
      </c>
      <c r="CS42" s="316">
        <f t="shared" si="35"/>
      </c>
      <c r="CT42" s="315">
        <f t="shared" si="36"/>
      </c>
      <c r="CU42" s="82">
        <f t="shared" si="137"/>
      </c>
      <c r="CV42" s="130">
        <f t="shared" si="138"/>
      </c>
      <c r="CW42" s="128"/>
      <c r="CX42" s="129">
        <f t="shared" si="139"/>
        <v>-6</v>
      </c>
      <c r="CY42" s="157"/>
      <c r="CZ42" s="301"/>
      <c r="DA42" s="148"/>
      <c r="DB42" s="28">
        <f>23</f>
        <v>23</v>
      </c>
      <c r="DC42" s="29" t="str">
        <f t="shared" si="113"/>
        <v>Fr</v>
      </c>
      <c r="DD42" s="30">
        <f>IF(SUM(DQ$10)&gt;DB42,0,IF(DQ$12="",'1. Schritt ---&gt;&gt;&gt; Grundangaben'!DD108,IF(SUM(DQ$12)&lt;DB42,0,'1. Schritt ---&gt;&gt;&gt; Grundangaben'!DD108)))</f>
        <v>6</v>
      </c>
      <c r="DE42" s="30">
        <f t="shared" si="40"/>
        <v>6</v>
      </c>
      <c r="DF42" s="31">
        <f>IF(DC42='1. Schritt ---&gt;&gt;&gt; Grundangaben'!$X$12,'1. Schritt ---&gt;&gt;&gt; Grundangaben'!$T$12,IF('2. Schritt ---&gt;&gt;&gt; Erfassung &lt;&lt;&lt;'!DC42='1. Schritt ---&gt;&gt;&gt; Grundangaben'!$X$13,'1. Schritt ---&gt;&gt;&gt; Grundangaben'!$T$13,IF('2. Schritt ---&gt;&gt;&gt; Erfassung &lt;&lt;&lt;'!DC42='1. Schritt ---&gt;&gt;&gt; Grundangaben'!$X$14,'1. Schritt ---&gt;&gt;&gt; Grundangaben'!$T$14,IF('2. Schritt ---&gt;&gt;&gt; Erfassung &lt;&lt;&lt;'!DC42='1. Schritt ---&gt;&gt;&gt; Grundangaben'!$X$15,'1. Schritt ---&gt;&gt;&gt; Grundangaben'!$T$15,IF('2. Schritt ---&gt;&gt;&gt; Erfassung &lt;&lt;&lt;'!DC42='1. Schritt ---&gt;&gt;&gt; Grundangaben'!$X$16,'1. Schritt ---&gt;&gt;&gt; Grundangaben'!$T$16,0)))))</f>
        <v>6</v>
      </c>
      <c r="DG42" s="154"/>
      <c r="DH42" s="155"/>
      <c r="DI42" s="156"/>
      <c r="DJ42" s="152"/>
      <c r="DK42" s="314">
        <f t="shared" si="41"/>
      </c>
      <c r="DL42" s="316">
        <f t="shared" si="42"/>
      </c>
      <c r="DM42" s="316">
        <f t="shared" si="140"/>
        <v>0</v>
      </c>
      <c r="DN42" s="316">
        <f t="shared" si="44"/>
      </c>
      <c r="DO42" s="315">
        <f t="shared" si="45"/>
      </c>
      <c r="DP42" s="82">
        <f t="shared" si="141"/>
      </c>
      <c r="DQ42" s="130">
        <f t="shared" si="142"/>
      </c>
      <c r="DR42" s="128"/>
      <c r="DS42" s="129">
        <f t="shared" si="143"/>
        <v>-6</v>
      </c>
      <c r="DT42" s="157"/>
      <c r="DU42" s="301"/>
      <c r="DV42" s="148"/>
      <c r="DW42" s="28">
        <f>23</f>
        <v>23</v>
      </c>
      <c r="DX42" s="29" t="str">
        <f t="shared" si="114"/>
        <v>Fr</v>
      </c>
      <c r="DY42" s="30">
        <f>IF(SUM(EL$10)&gt;DW42,0,IF(EL$12="",'1. Schritt ---&gt;&gt;&gt; Grundangaben'!DY108,IF(SUM(EL$12)&lt;DW42,0,'1. Schritt ---&gt;&gt;&gt; Grundangaben'!DY108)))</f>
        <v>6</v>
      </c>
      <c r="DZ42" s="30">
        <f t="shared" si="49"/>
        <v>6</v>
      </c>
      <c r="EA42" s="31">
        <f>IF(DX42='1. Schritt ---&gt;&gt;&gt; Grundangaben'!$X$12,'1. Schritt ---&gt;&gt;&gt; Grundangaben'!$T$12,IF('2. Schritt ---&gt;&gt;&gt; Erfassung &lt;&lt;&lt;'!DX42='1. Schritt ---&gt;&gt;&gt; Grundangaben'!$X$13,'1. Schritt ---&gt;&gt;&gt; Grundangaben'!$T$13,IF('2. Schritt ---&gt;&gt;&gt; Erfassung &lt;&lt;&lt;'!DX42='1. Schritt ---&gt;&gt;&gt; Grundangaben'!$X$14,'1. Schritt ---&gt;&gt;&gt; Grundangaben'!$T$14,IF('2. Schritt ---&gt;&gt;&gt; Erfassung &lt;&lt;&lt;'!DX42='1. Schritt ---&gt;&gt;&gt; Grundangaben'!$X$15,'1. Schritt ---&gt;&gt;&gt; Grundangaben'!$T$15,IF('2. Schritt ---&gt;&gt;&gt; Erfassung &lt;&lt;&lt;'!DX42='1. Schritt ---&gt;&gt;&gt; Grundangaben'!$X$16,'1. Schritt ---&gt;&gt;&gt; Grundangaben'!$T$16,0)))))</f>
        <v>6</v>
      </c>
      <c r="EB42" s="154"/>
      <c r="EC42" s="155"/>
      <c r="ED42" s="156"/>
      <c r="EE42" s="152"/>
      <c r="EF42" s="314">
        <f t="shared" si="50"/>
      </c>
      <c r="EG42" s="316">
        <f t="shared" si="51"/>
      </c>
      <c r="EH42" s="316">
        <f t="shared" si="144"/>
        <v>0</v>
      </c>
      <c r="EI42" s="316">
        <f t="shared" si="53"/>
      </c>
      <c r="EJ42" s="315">
        <f t="shared" si="54"/>
      </c>
      <c r="EK42" s="82">
        <f t="shared" si="145"/>
      </c>
      <c r="EL42" s="130">
        <f t="shared" si="146"/>
      </c>
      <c r="EM42" s="128"/>
      <c r="EN42" s="129">
        <f t="shared" si="147"/>
        <v>-6</v>
      </c>
      <c r="EO42" s="157"/>
      <c r="EP42" s="301"/>
      <c r="EQ42" s="148"/>
      <c r="ER42" s="28">
        <f>23</f>
        <v>23</v>
      </c>
      <c r="ES42" s="29" t="str">
        <f t="shared" si="115"/>
        <v>Fr</v>
      </c>
      <c r="ET42" s="30">
        <f>IF(SUM(FG$10)&gt;ER42,0,IF(FG$12="",'1. Schritt ---&gt;&gt;&gt; Grundangaben'!ET108,IF(SUM(FG$12)&lt;ER42,0,'1. Schritt ---&gt;&gt;&gt; Grundangaben'!ET108)))</f>
        <v>6</v>
      </c>
      <c r="EU42" s="30">
        <f t="shared" si="58"/>
        <v>6</v>
      </c>
      <c r="EV42" s="31">
        <f>IF(ES42='1. Schritt ---&gt;&gt;&gt; Grundangaben'!$X$12,'1. Schritt ---&gt;&gt;&gt; Grundangaben'!$T$12,IF('2. Schritt ---&gt;&gt;&gt; Erfassung &lt;&lt;&lt;'!ES42='1. Schritt ---&gt;&gt;&gt; Grundangaben'!$X$13,'1. Schritt ---&gt;&gt;&gt; Grundangaben'!$T$13,IF('2. Schritt ---&gt;&gt;&gt; Erfassung &lt;&lt;&lt;'!ES42='1. Schritt ---&gt;&gt;&gt; Grundangaben'!$X$14,'1. Schritt ---&gt;&gt;&gt; Grundangaben'!$T$14,IF('2. Schritt ---&gt;&gt;&gt; Erfassung &lt;&lt;&lt;'!ES42='1. Schritt ---&gt;&gt;&gt; Grundangaben'!$X$15,'1. Schritt ---&gt;&gt;&gt; Grundangaben'!$T$15,IF('2. Schritt ---&gt;&gt;&gt; Erfassung &lt;&lt;&lt;'!ES42='1. Schritt ---&gt;&gt;&gt; Grundangaben'!$X$16,'1. Schritt ---&gt;&gt;&gt; Grundangaben'!$T$16,0)))))</f>
        <v>6</v>
      </c>
      <c r="EW42" s="154"/>
      <c r="EX42" s="155"/>
      <c r="EY42" s="156"/>
      <c r="EZ42" s="152"/>
      <c r="FA42" s="314">
        <f t="shared" si="59"/>
      </c>
      <c r="FB42" s="316">
        <f t="shared" si="60"/>
      </c>
      <c r="FC42" s="316">
        <f t="shared" si="148"/>
        <v>0</v>
      </c>
      <c r="FD42" s="316">
        <f t="shared" si="62"/>
      </c>
      <c r="FE42" s="315">
        <f t="shared" si="63"/>
      </c>
      <c r="FF42" s="82">
        <f t="shared" si="149"/>
      </c>
      <c r="FG42" s="130">
        <f t="shared" si="150"/>
      </c>
      <c r="FH42" s="128"/>
      <c r="FI42" s="129">
        <f t="shared" si="151"/>
        <v>-6</v>
      </c>
      <c r="FJ42" s="157"/>
      <c r="FK42" s="301"/>
      <c r="FL42" s="148"/>
      <c r="FM42" s="28">
        <f>23</f>
        <v>23</v>
      </c>
      <c r="FN42" s="29" t="str">
        <f t="shared" si="116"/>
        <v>Fr</v>
      </c>
      <c r="FO42" s="30">
        <f>IF(SUM(GB$10)&gt;FM42,0,IF(GB$12="",'1. Schritt ---&gt;&gt;&gt; Grundangaben'!FO108,IF(SUM(GB$12)&lt;FM42,0,'1. Schritt ---&gt;&gt;&gt; Grundangaben'!FO108)))</f>
        <v>6</v>
      </c>
      <c r="FP42" s="30">
        <f t="shared" si="67"/>
        <v>6</v>
      </c>
      <c r="FQ42" s="31">
        <f>IF(FN42='1. Schritt ---&gt;&gt;&gt; Grundangaben'!$X$12,'1. Schritt ---&gt;&gt;&gt; Grundangaben'!$T$12,IF('2. Schritt ---&gt;&gt;&gt; Erfassung &lt;&lt;&lt;'!FN42='1. Schritt ---&gt;&gt;&gt; Grundangaben'!$X$13,'1. Schritt ---&gt;&gt;&gt; Grundangaben'!$T$13,IF('2. Schritt ---&gt;&gt;&gt; Erfassung &lt;&lt;&lt;'!FN42='1. Schritt ---&gt;&gt;&gt; Grundangaben'!$X$14,'1. Schritt ---&gt;&gt;&gt; Grundangaben'!$T$14,IF('2. Schritt ---&gt;&gt;&gt; Erfassung &lt;&lt;&lt;'!FN42='1. Schritt ---&gt;&gt;&gt; Grundangaben'!$X$15,'1. Schritt ---&gt;&gt;&gt; Grundangaben'!$T$15,IF('2. Schritt ---&gt;&gt;&gt; Erfassung &lt;&lt;&lt;'!FN42='1. Schritt ---&gt;&gt;&gt; Grundangaben'!$X$16,'1. Schritt ---&gt;&gt;&gt; Grundangaben'!$T$16,0)))))</f>
        <v>6</v>
      </c>
      <c r="FR42" s="154"/>
      <c r="FS42" s="155"/>
      <c r="FT42" s="156"/>
      <c r="FU42" s="152"/>
      <c r="FV42" s="314">
        <f t="shared" si="68"/>
      </c>
      <c r="FW42" s="316">
        <f t="shared" si="69"/>
      </c>
      <c r="FX42" s="316">
        <f t="shared" si="152"/>
        <v>0</v>
      </c>
      <c r="FY42" s="316">
        <f t="shared" si="71"/>
      </c>
      <c r="FZ42" s="315">
        <f t="shared" si="72"/>
      </c>
      <c r="GA42" s="82">
        <f t="shared" si="153"/>
      </c>
      <c r="GB42" s="130">
        <f t="shared" si="154"/>
      </c>
      <c r="GC42" s="128"/>
      <c r="GD42" s="129">
        <f t="shared" si="155"/>
        <v>-6</v>
      </c>
      <c r="GE42" s="157"/>
      <c r="GF42" s="301"/>
      <c r="GG42" s="148"/>
      <c r="GH42" s="28">
        <f>23</f>
        <v>23</v>
      </c>
      <c r="GI42" s="29" t="str">
        <f t="shared" si="117"/>
        <v>Fr</v>
      </c>
      <c r="GJ42" s="30">
        <f>IF(SUM(GW$10)&gt;GH42,0,IF(GW$12="",'1. Schritt ---&gt;&gt;&gt; Grundangaben'!GJ108,IF(SUM(GW$12)&lt;GH42,0,'1. Schritt ---&gt;&gt;&gt; Grundangaben'!GJ108)))</f>
        <v>6</v>
      </c>
      <c r="GK42" s="30">
        <f t="shared" si="76"/>
        <v>6</v>
      </c>
      <c r="GL42" s="31">
        <f>IF(GI42='1. Schritt ---&gt;&gt;&gt; Grundangaben'!$X$12,'1. Schritt ---&gt;&gt;&gt; Grundangaben'!$T$12,IF('2. Schritt ---&gt;&gt;&gt; Erfassung &lt;&lt;&lt;'!GI42='1. Schritt ---&gt;&gt;&gt; Grundangaben'!$X$13,'1. Schritt ---&gt;&gt;&gt; Grundangaben'!$T$13,IF('2. Schritt ---&gt;&gt;&gt; Erfassung &lt;&lt;&lt;'!GI42='1. Schritt ---&gt;&gt;&gt; Grundangaben'!$X$14,'1. Schritt ---&gt;&gt;&gt; Grundangaben'!$T$14,IF('2. Schritt ---&gt;&gt;&gt; Erfassung &lt;&lt;&lt;'!GI42='1. Schritt ---&gt;&gt;&gt; Grundangaben'!$X$15,'1. Schritt ---&gt;&gt;&gt; Grundangaben'!$T$15,IF('2. Schritt ---&gt;&gt;&gt; Erfassung &lt;&lt;&lt;'!GI42='1. Schritt ---&gt;&gt;&gt; Grundangaben'!$X$16,'1. Schritt ---&gt;&gt;&gt; Grundangaben'!$T$16,0)))))</f>
        <v>6</v>
      </c>
      <c r="GM42" s="154"/>
      <c r="GN42" s="155"/>
      <c r="GO42" s="156"/>
      <c r="GP42" s="152"/>
      <c r="GQ42" s="314">
        <f t="shared" si="77"/>
      </c>
      <c r="GR42" s="316">
        <f t="shared" si="78"/>
      </c>
      <c r="GS42" s="316">
        <f t="shared" si="156"/>
        <v>0</v>
      </c>
      <c r="GT42" s="316">
        <f t="shared" si="80"/>
      </c>
      <c r="GU42" s="315">
        <f t="shared" si="81"/>
      </c>
      <c r="GV42" s="82">
        <f t="shared" si="157"/>
      </c>
      <c r="GW42" s="130">
        <f t="shared" si="158"/>
      </c>
      <c r="GX42" s="128"/>
      <c r="GY42" s="129">
        <f t="shared" si="159"/>
        <v>-6</v>
      </c>
      <c r="GZ42" s="157"/>
      <c r="HA42" s="301"/>
      <c r="HB42" s="148"/>
      <c r="HC42" s="28">
        <f>23</f>
        <v>23</v>
      </c>
      <c r="HD42" s="29" t="str">
        <f t="shared" si="118"/>
        <v>Fr</v>
      </c>
      <c r="HE42" s="30">
        <f>IF(SUM(HR$10)&gt;HC42,0,IF(HR$12="",'1. Schritt ---&gt;&gt;&gt; Grundangaben'!HE108,IF(SUM(HR$12)&lt;HC42,0,'1. Schritt ---&gt;&gt;&gt; Grundangaben'!HE108)))</f>
        <v>6</v>
      </c>
      <c r="HF42" s="30">
        <f t="shared" si="85"/>
        <v>6</v>
      </c>
      <c r="HG42" s="31">
        <f>IF(HD42='1. Schritt ---&gt;&gt;&gt; Grundangaben'!$X$12,'1. Schritt ---&gt;&gt;&gt; Grundangaben'!$T$12,IF('2. Schritt ---&gt;&gt;&gt; Erfassung &lt;&lt;&lt;'!HD42='1. Schritt ---&gt;&gt;&gt; Grundangaben'!$X$13,'1. Schritt ---&gt;&gt;&gt; Grundangaben'!$T$13,IF('2. Schritt ---&gt;&gt;&gt; Erfassung &lt;&lt;&lt;'!HD42='1. Schritt ---&gt;&gt;&gt; Grundangaben'!$X$14,'1. Schritt ---&gt;&gt;&gt; Grundangaben'!$T$14,IF('2. Schritt ---&gt;&gt;&gt; Erfassung &lt;&lt;&lt;'!HD42='1. Schritt ---&gt;&gt;&gt; Grundangaben'!$X$15,'1. Schritt ---&gt;&gt;&gt; Grundangaben'!$T$15,IF('2. Schritt ---&gt;&gt;&gt; Erfassung &lt;&lt;&lt;'!HD42='1. Schritt ---&gt;&gt;&gt; Grundangaben'!$X$16,'1. Schritt ---&gt;&gt;&gt; Grundangaben'!$T$16,0)))))</f>
        <v>6</v>
      </c>
      <c r="HH42" s="154"/>
      <c r="HI42" s="155"/>
      <c r="HJ42" s="156"/>
      <c r="HK42" s="152"/>
      <c r="HL42" s="314">
        <f t="shared" si="86"/>
      </c>
      <c r="HM42" s="316">
        <f t="shared" si="87"/>
      </c>
      <c r="HN42" s="316">
        <f t="shared" si="160"/>
        <v>0</v>
      </c>
      <c r="HO42" s="316">
        <f t="shared" si="89"/>
      </c>
      <c r="HP42" s="315">
        <f t="shared" si="90"/>
      </c>
      <c r="HQ42" s="82">
        <f t="shared" si="161"/>
      </c>
      <c r="HR42" s="130">
        <f t="shared" si="162"/>
      </c>
      <c r="HS42" s="128"/>
      <c r="HT42" s="129">
        <f t="shared" si="163"/>
        <v>-6</v>
      </c>
      <c r="HU42" s="157"/>
      <c r="HV42" s="301"/>
      <c r="HW42" s="148"/>
      <c r="HX42" s="266">
        <f>23</f>
        <v>23</v>
      </c>
      <c r="HY42" s="267" t="str">
        <f t="shared" si="119"/>
        <v>Fr</v>
      </c>
      <c r="HZ42" s="268">
        <f>IF(SUM(IM$10)&gt;HX42,0,IF(IM$12="",'1. Schritt ---&gt;&gt;&gt; Grundangaben'!HZ108,IF(SUM(IM$12)&lt;HX42,0,'1. Schritt ---&gt;&gt;&gt; Grundangaben'!HZ108)))</f>
        <v>6</v>
      </c>
      <c r="IA42" s="268">
        <f t="shared" si="94"/>
        <v>6</v>
      </c>
      <c r="IB42" s="31">
        <f>IF(HY42='1. Schritt ---&gt;&gt;&gt; Grundangaben'!$X$12,'1. Schritt ---&gt;&gt;&gt; Grundangaben'!$T$12,IF('2. Schritt ---&gt;&gt;&gt; Erfassung &lt;&lt;&lt;'!HY42='1. Schritt ---&gt;&gt;&gt; Grundangaben'!$X$13,'1. Schritt ---&gt;&gt;&gt; Grundangaben'!$T$13,IF('2. Schritt ---&gt;&gt;&gt; Erfassung &lt;&lt;&lt;'!HY42='1. Schritt ---&gt;&gt;&gt; Grundangaben'!$X$14,'1. Schritt ---&gt;&gt;&gt; Grundangaben'!$T$14,IF('2. Schritt ---&gt;&gt;&gt; Erfassung &lt;&lt;&lt;'!HY42='1. Schritt ---&gt;&gt;&gt; Grundangaben'!$X$15,'1. Schritt ---&gt;&gt;&gt; Grundangaben'!$T$15,IF('2. Schritt ---&gt;&gt;&gt; Erfassung &lt;&lt;&lt;'!HY42='1. Schritt ---&gt;&gt;&gt; Grundangaben'!$X$16,'1. Schritt ---&gt;&gt;&gt; Grundangaben'!$T$16,0)))))</f>
        <v>6</v>
      </c>
      <c r="IC42" s="260"/>
      <c r="ID42" s="261"/>
      <c r="IE42" s="262"/>
      <c r="IF42" s="263"/>
      <c r="IG42" s="314">
        <f t="shared" si="95"/>
      </c>
      <c r="IH42" s="316">
        <f t="shared" si="96"/>
      </c>
      <c r="II42" s="316">
        <f t="shared" si="164"/>
        <v>0</v>
      </c>
      <c r="IJ42" s="316">
        <f t="shared" si="98"/>
      </c>
      <c r="IK42" s="315">
        <f t="shared" si="99"/>
      </c>
      <c r="IL42" s="82">
        <f t="shared" si="165"/>
      </c>
      <c r="IM42" s="130">
        <f t="shared" si="166"/>
      </c>
      <c r="IN42" s="128"/>
      <c r="IO42" s="129">
        <f t="shared" si="167"/>
        <v>-6</v>
      </c>
      <c r="IP42" s="157"/>
      <c r="IQ42" s="301"/>
      <c r="IR42" s="148"/>
    </row>
    <row r="43" spans="1:252" s="32" customFormat="1" ht="22.5" customHeight="1">
      <c r="A43" s="28">
        <f>24</f>
        <v>24</v>
      </c>
      <c r="B43" s="29" t="str">
        <f t="shared" si="108"/>
        <v>Sa</v>
      </c>
      <c r="C43" s="30">
        <f>IF(SUM(P$10)&gt;A43,0,IF(P$12="",'1. Schritt ---&gt;&gt;&gt; Grundangaben'!C109,IF(SUM(P$12)&lt;A43,0,'1. Schritt ---&gt;&gt;&gt; Grundangaben'!C109)))</f>
        <v>0</v>
      </c>
      <c r="D43" s="30">
        <f t="shared" si="103"/>
        <v>0</v>
      </c>
      <c r="E43" s="31">
        <f>IF(B43='1. Schritt ---&gt;&gt;&gt; Grundangaben'!$X$12,'1. Schritt ---&gt;&gt;&gt; Grundangaben'!$T$12,IF('2. Schritt ---&gt;&gt;&gt; Erfassung &lt;&lt;&lt;'!B43='1. Schritt ---&gt;&gt;&gt; Grundangaben'!$X$13,'1. Schritt ---&gt;&gt;&gt; Grundangaben'!$T$13,IF('2. Schritt ---&gt;&gt;&gt; Erfassung &lt;&lt;&lt;'!B43='1. Schritt ---&gt;&gt;&gt; Grundangaben'!$X$14,'1. Schritt ---&gt;&gt;&gt; Grundangaben'!$T$14,IF('2. Schritt ---&gt;&gt;&gt; Erfassung &lt;&lt;&lt;'!B43='1. Schritt ---&gt;&gt;&gt; Grundangaben'!$X$15,'1. Schritt ---&gt;&gt;&gt; Grundangaben'!$T$15,IF('2. Schritt ---&gt;&gt;&gt; Erfassung &lt;&lt;&lt;'!B43='1. Schritt ---&gt;&gt;&gt; Grundangaben'!$X$16,'1. Schritt ---&gt;&gt;&gt; Grundangaben'!$T$16,0)))))</f>
        <v>0</v>
      </c>
      <c r="F43" s="154"/>
      <c r="G43" s="155"/>
      <c r="H43" s="156"/>
      <c r="I43" s="312"/>
      <c r="J43" s="314">
        <f t="shared" si="168"/>
      </c>
      <c r="K43" s="316">
        <f t="shared" si="169"/>
      </c>
      <c r="L43" s="316">
        <f t="shared" si="104"/>
        <v>0</v>
      </c>
      <c r="M43" s="316">
        <f t="shared" si="170"/>
      </c>
      <c r="N43" s="315">
        <f t="shared" si="171"/>
      </c>
      <c r="O43" s="82">
        <f t="shared" si="105"/>
      </c>
      <c r="P43" s="130">
        <f t="shared" si="106"/>
      </c>
      <c r="Q43" s="128"/>
      <c r="R43" s="129">
        <f t="shared" si="107"/>
      </c>
      <c r="S43" s="157"/>
      <c r="T43" s="301"/>
      <c r="U43" s="148"/>
      <c r="V43" s="28">
        <f>24</f>
        <v>24</v>
      </c>
      <c r="W43" s="29" t="str">
        <f t="shared" si="109"/>
        <v>Sa</v>
      </c>
      <c r="X43" s="30">
        <f>IF(SUM(AK$10)&gt;V43,0,IF(AK$12="",'1. Schritt ---&gt;&gt;&gt; Grundangaben'!X109,IF(SUM(AK$12)&lt;V43,0,'1. Schritt ---&gt;&gt;&gt; Grundangaben'!X109)))</f>
        <v>0</v>
      </c>
      <c r="Y43" s="30">
        <f t="shared" si="4"/>
        <v>0</v>
      </c>
      <c r="Z43" s="31">
        <f>IF(W43='1. Schritt ---&gt;&gt;&gt; Grundangaben'!$X$12,'1. Schritt ---&gt;&gt;&gt; Grundangaben'!$T$12,IF('2. Schritt ---&gt;&gt;&gt; Erfassung &lt;&lt;&lt;'!W43='1. Schritt ---&gt;&gt;&gt; Grundangaben'!$X$13,'1. Schritt ---&gt;&gt;&gt; Grundangaben'!$T$13,IF('2. Schritt ---&gt;&gt;&gt; Erfassung &lt;&lt;&lt;'!W43='1. Schritt ---&gt;&gt;&gt; Grundangaben'!$X$14,'1. Schritt ---&gt;&gt;&gt; Grundangaben'!$T$14,IF('2. Schritt ---&gt;&gt;&gt; Erfassung &lt;&lt;&lt;'!W43='1. Schritt ---&gt;&gt;&gt; Grundangaben'!$X$15,'1. Schritt ---&gt;&gt;&gt; Grundangaben'!$T$15,IF('2. Schritt ---&gt;&gt;&gt; Erfassung &lt;&lt;&lt;'!W43='1. Schritt ---&gt;&gt;&gt; Grundangaben'!$X$16,'1. Schritt ---&gt;&gt;&gt; Grundangaben'!$T$16,0)))))</f>
        <v>0</v>
      </c>
      <c r="AA43" s="154"/>
      <c r="AB43" s="155"/>
      <c r="AC43" s="156"/>
      <c r="AD43" s="152"/>
      <c r="AE43" s="314">
        <f t="shared" si="5"/>
      </c>
      <c r="AF43" s="316">
        <f t="shared" si="6"/>
      </c>
      <c r="AG43" s="316">
        <f t="shared" si="124"/>
        <v>0</v>
      </c>
      <c r="AH43" s="316">
        <f t="shared" si="8"/>
      </c>
      <c r="AI43" s="315">
        <f t="shared" si="9"/>
      </c>
      <c r="AJ43" s="82">
        <f t="shared" si="125"/>
      </c>
      <c r="AK43" s="130">
        <f t="shared" si="126"/>
      </c>
      <c r="AL43" s="128"/>
      <c r="AM43" s="129">
        <f t="shared" si="127"/>
      </c>
      <c r="AN43" s="157"/>
      <c r="AO43" s="301"/>
      <c r="AP43" s="148"/>
      <c r="AQ43" s="28">
        <f>24</f>
        <v>24</v>
      </c>
      <c r="AR43" s="29" t="str">
        <f t="shared" si="110"/>
        <v>Sa</v>
      </c>
      <c r="AS43" s="30">
        <f>IF(SUM(BF$10)&gt;AQ43,0,IF(BF$12="",'1. Schritt ---&gt;&gt;&gt; Grundangaben'!AS109,IF(SUM(BF$12)&lt;AQ43,0,'1. Schritt ---&gt;&gt;&gt; Grundangaben'!AS109)))</f>
        <v>0</v>
      </c>
      <c r="AT43" s="30">
        <f t="shared" si="13"/>
        <v>0</v>
      </c>
      <c r="AU43" s="31">
        <f>IF(AR43='1. Schritt ---&gt;&gt;&gt; Grundangaben'!$X$12,'1. Schritt ---&gt;&gt;&gt; Grundangaben'!$T$12,IF('2. Schritt ---&gt;&gt;&gt; Erfassung &lt;&lt;&lt;'!AR43='1. Schritt ---&gt;&gt;&gt; Grundangaben'!$X$13,'1. Schritt ---&gt;&gt;&gt; Grundangaben'!$T$13,IF('2. Schritt ---&gt;&gt;&gt; Erfassung &lt;&lt;&lt;'!AR43='1. Schritt ---&gt;&gt;&gt; Grundangaben'!$X$14,'1. Schritt ---&gt;&gt;&gt; Grundangaben'!$T$14,IF('2. Schritt ---&gt;&gt;&gt; Erfassung &lt;&lt;&lt;'!AR43='1. Schritt ---&gt;&gt;&gt; Grundangaben'!$X$15,'1. Schritt ---&gt;&gt;&gt; Grundangaben'!$T$15,IF('2. Schritt ---&gt;&gt;&gt; Erfassung &lt;&lt;&lt;'!AR43='1. Schritt ---&gt;&gt;&gt; Grundangaben'!$X$16,'1. Schritt ---&gt;&gt;&gt; Grundangaben'!$T$16,0)))))</f>
        <v>0</v>
      </c>
      <c r="AV43" s="154"/>
      <c r="AW43" s="155"/>
      <c r="AX43" s="156"/>
      <c r="AY43" s="152"/>
      <c r="AZ43" s="314">
        <f t="shared" si="14"/>
      </c>
      <c r="BA43" s="316">
        <f t="shared" si="15"/>
      </c>
      <c r="BB43" s="316">
        <f t="shared" si="128"/>
        <v>0</v>
      </c>
      <c r="BC43" s="316">
        <f t="shared" si="17"/>
      </c>
      <c r="BD43" s="315">
        <f t="shared" si="18"/>
      </c>
      <c r="BE43" s="82">
        <f t="shared" si="129"/>
      </c>
      <c r="BF43" s="130">
        <f t="shared" si="130"/>
      </c>
      <c r="BG43" s="128"/>
      <c r="BH43" s="129">
        <f t="shared" si="131"/>
      </c>
      <c r="BI43" s="157"/>
      <c r="BJ43" s="301"/>
      <c r="BK43" s="148"/>
      <c r="BL43" s="28">
        <f>24</f>
        <v>24</v>
      </c>
      <c r="BM43" s="29" t="str">
        <f t="shared" si="111"/>
        <v>Sa</v>
      </c>
      <c r="BN43" s="30">
        <f>IF(SUM(CA$10)&gt;BL43,0,IF(CA$12="",'1. Schritt ---&gt;&gt;&gt; Grundangaben'!BN109,IF(SUM(CA$12)&lt;BL43,0,'1. Schritt ---&gt;&gt;&gt; Grundangaben'!BN109)))</f>
        <v>0</v>
      </c>
      <c r="BO43" s="30">
        <f t="shared" si="22"/>
        <v>0</v>
      </c>
      <c r="BP43" s="31">
        <f>IF(BM43='1. Schritt ---&gt;&gt;&gt; Grundangaben'!$X$12,'1. Schritt ---&gt;&gt;&gt; Grundangaben'!$T$12,IF('2. Schritt ---&gt;&gt;&gt; Erfassung &lt;&lt;&lt;'!BM43='1. Schritt ---&gt;&gt;&gt; Grundangaben'!$X$13,'1. Schritt ---&gt;&gt;&gt; Grundangaben'!$T$13,IF('2. Schritt ---&gt;&gt;&gt; Erfassung &lt;&lt;&lt;'!BM43='1. Schritt ---&gt;&gt;&gt; Grundangaben'!$X$14,'1. Schritt ---&gt;&gt;&gt; Grundangaben'!$T$14,IF('2. Schritt ---&gt;&gt;&gt; Erfassung &lt;&lt;&lt;'!BM43='1. Schritt ---&gt;&gt;&gt; Grundangaben'!$X$15,'1. Schritt ---&gt;&gt;&gt; Grundangaben'!$T$15,IF('2. Schritt ---&gt;&gt;&gt; Erfassung &lt;&lt;&lt;'!BM43='1. Schritt ---&gt;&gt;&gt; Grundangaben'!$X$16,'1. Schritt ---&gt;&gt;&gt; Grundangaben'!$T$16,0)))))</f>
        <v>0</v>
      </c>
      <c r="BQ43" s="154"/>
      <c r="BR43" s="155"/>
      <c r="BS43" s="156"/>
      <c r="BT43" s="152"/>
      <c r="BU43" s="314">
        <f t="shared" si="23"/>
      </c>
      <c r="BV43" s="316">
        <f t="shared" si="24"/>
      </c>
      <c r="BW43" s="316">
        <f t="shared" si="132"/>
        <v>0</v>
      </c>
      <c r="BX43" s="316">
        <f t="shared" si="26"/>
      </c>
      <c r="BY43" s="315">
        <f t="shared" si="27"/>
      </c>
      <c r="BZ43" s="82">
        <f t="shared" si="133"/>
      </c>
      <c r="CA43" s="130">
        <f t="shared" si="134"/>
      </c>
      <c r="CB43" s="128"/>
      <c r="CC43" s="129">
        <f t="shared" si="135"/>
      </c>
      <c r="CD43" s="157"/>
      <c r="CE43" s="301"/>
      <c r="CF43" s="148"/>
      <c r="CG43" s="28">
        <f>24</f>
        <v>24</v>
      </c>
      <c r="CH43" s="29" t="str">
        <f t="shared" si="112"/>
        <v>Sa</v>
      </c>
      <c r="CI43" s="30">
        <f>IF(SUM(CV$10)&gt;CG43,0,IF(CV$12="",'1. Schritt ---&gt;&gt;&gt; Grundangaben'!CI109,IF(SUM(CV$12)&lt;CG43,0,'1. Schritt ---&gt;&gt;&gt; Grundangaben'!CI109)))</f>
        <v>0</v>
      </c>
      <c r="CJ43" s="30">
        <f t="shared" si="31"/>
        <v>0</v>
      </c>
      <c r="CK43" s="31">
        <f>IF(CH43='1. Schritt ---&gt;&gt;&gt; Grundangaben'!$X$12,'1. Schritt ---&gt;&gt;&gt; Grundangaben'!$T$12,IF('2. Schritt ---&gt;&gt;&gt; Erfassung &lt;&lt;&lt;'!CH43='1. Schritt ---&gt;&gt;&gt; Grundangaben'!$X$13,'1. Schritt ---&gt;&gt;&gt; Grundangaben'!$T$13,IF('2. Schritt ---&gt;&gt;&gt; Erfassung &lt;&lt;&lt;'!CH43='1. Schritt ---&gt;&gt;&gt; Grundangaben'!$X$14,'1. Schritt ---&gt;&gt;&gt; Grundangaben'!$T$14,IF('2. Schritt ---&gt;&gt;&gt; Erfassung &lt;&lt;&lt;'!CH43='1. Schritt ---&gt;&gt;&gt; Grundangaben'!$X$15,'1. Schritt ---&gt;&gt;&gt; Grundangaben'!$T$15,IF('2. Schritt ---&gt;&gt;&gt; Erfassung &lt;&lt;&lt;'!CH43='1. Schritt ---&gt;&gt;&gt; Grundangaben'!$X$16,'1. Schritt ---&gt;&gt;&gt; Grundangaben'!$T$16,0)))))</f>
        <v>0</v>
      </c>
      <c r="CL43" s="154"/>
      <c r="CM43" s="155"/>
      <c r="CN43" s="156"/>
      <c r="CO43" s="152"/>
      <c r="CP43" s="314">
        <f t="shared" si="32"/>
      </c>
      <c r="CQ43" s="316">
        <f t="shared" si="33"/>
      </c>
      <c r="CR43" s="316">
        <f t="shared" si="136"/>
        <v>0</v>
      </c>
      <c r="CS43" s="316">
        <f t="shared" si="35"/>
      </c>
      <c r="CT43" s="315">
        <f t="shared" si="36"/>
      </c>
      <c r="CU43" s="82">
        <f t="shared" si="137"/>
      </c>
      <c r="CV43" s="130">
        <f t="shared" si="138"/>
      </c>
      <c r="CW43" s="128"/>
      <c r="CX43" s="129">
        <f t="shared" si="139"/>
      </c>
      <c r="CY43" s="157"/>
      <c r="CZ43" s="301"/>
      <c r="DA43" s="148"/>
      <c r="DB43" s="28">
        <f>24</f>
        <v>24</v>
      </c>
      <c r="DC43" s="29" t="str">
        <f t="shared" si="113"/>
        <v>Sa</v>
      </c>
      <c r="DD43" s="30">
        <f>IF(SUM(DQ$10)&gt;DB43,0,IF(DQ$12="",'1. Schritt ---&gt;&gt;&gt; Grundangaben'!DD109,IF(SUM(DQ$12)&lt;DB43,0,'1. Schritt ---&gt;&gt;&gt; Grundangaben'!DD109)))</f>
        <v>0</v>
      </c>
      <c r="DE43" s="30">
        <f t="shared" si="40"/>
        <v>0</v>
      </c>
      <c r="DF43" s="31">
        <f>IF(DC43='1. Schritt ---&gt;&gt;&gt; Grundangaben'!$X$12,'1. Schritt ---&gt;&gt;&gt; Grundangaben'!$T$12,IF('2. Schritt ---&gt;&gt;&gt; Erfassung &lt;&lt;&lt;'!DC43='1. Schritt ---&gt;&gt;&gt; Grundangaben'!$X$13,'1. Schritt ---&gt;&gt;&gt; Grundangaben'!$T$13,IF('2. Schritt ---&gt;&gt;&gt; Erfassung &lt;&lt;&lt;'!DC43='1. Schritt ---&gt;&gt;&gt; Grundangaben'!$X$14,'1. Schritt ---&gt;&gt;&gt; Grundangaben'!$T$14,IF('2. Schritt ---&gt;&gt;&gt; Erfassung &lt;&lt;&lt;'!DC43='1. Schritt ---&gt;&gt;&gt; Grundangaben'!$X$15,'1. Schritt ---&gt;&gt;&gt; Grundangaben'!$T$15,IF('2. Schritt ---&gt;&gt;&gt; Erfassung &lt;&lt;&lt;'!DC43='1. Schritt ---&gt;&gt;&gt; Grundangaben'!$X$16,'1. Schritt ---&gt;&gt;&gt; Grundangaben'!$T$16,0)))))</f>
        <v>0</v>
      </c>
      <c r="DG43" s="154"/>
      <c r="DH43" s="155"/>
      <c r="DI43" s="156"/>
      <c r="DJ43" s="152"/>
      <c r="DK43" s="314">
        <f t="shared" si="41"/>
      </c>
      <c r="DL43" s="316">
        <f t="shared" si="42"/>
      </c>
      <c r="DM43" s="316">
        <f t="shared" si="140"/>
        <v>0</v>
      </c>
      <c r="DN43" s="316">
        <f t="shared" si="44"/>
      </c>
      <c r="DO43" s="315">
        <f t="shared" si="45"/>
      </c>
      <c r="DP43" s="82">
        <f t="shared" si="141"/>
      </c>
      <c r="DQ43" s="130">
        <f t="shared" si="142"/>
      </c>
      <c r="DR43" s="128"/>
      <c r="DS43" s="129">
        <f t="shared" si="143"/>
      </c>
      <c r="DT43" s="157"/>
      <c r="DU43" s="301"/>
      <c r="DV43" s="148"/>
      <c r="DW43" s="28">
        <f>24</f>
        <v>24</v>
      </c>
      <c r="DX43" s="29" t="str">
        <f t="shared" si="114"/>
        <v>Sa</v>
      </c>
      <c r="DY43" s="30">
        <f>IF(SUM(EL$10)&gt;DW43,0,IF(EL$12="",'1. Schritt ---&gt;&gt;&gt; Grundangaben'!DY109,IF(SUM(EL$12)&lt;DW43,0,'1. Schritt ---&gt;&gt;&gt; Grundangaben'!DY109)))</f>
        <v>0</v>
      </c>
      <c r="DZ43" s="30">
        <f t="shared" si="49"/>
        <v>0</v>
      </c>
      <c r="EA43" s="31">
        <f>IF(DX43='1. Schritt ---&gt;&gt;&gt; Grundangaben'!$X$12,'1. Schritt ---&gt;&gt;&gt; Grundangaben'!$T$12,IF('2. Schritt ---&gt;&gt;&gt; Erfassung &lt;&lt;&lt;'!DX43='1. Schritt ---&gt;&gt;&gt; Grundangaben'!$X$13,'1. Schritt ---&gt;&gt;&gt; Grundangaben'!$T$13,IF('2. Schritt ---&gt;&gt;&gt; Erfassung &lt;&lt;&lt;'!DX43='1. Schritt ---&gt;&gt;&gt; Grundangaben'!$X$14,'1. Schritt ---&gt;&gt;&gt; Grundangaben'!$T$14,IF('2. Schritt ---&gt;&gt;&gt; Erfassung &lt;&lt;&lt;'!DX43='1. Schritt ---&gt;&gt;&gt; Grundangaben'!$X$15,'1. Schritt ---&gt;&gt;&gt; Grundangaben'!$T$15,IF('2. Schritt ---&gt;&gt;&gt; Erfassung &lt;&lt;&lt;'!DX43='1. Schritt ---&gt;&gt;&gt; Grundangaben'!$X$16,'1. Schritt ---&gt;&gt;&gt; Grundangaben'!$T$16,0)))))</f>
        <v>0</v>
      </c>
      <c r="EB43" s="154"/>
      <c r="EC43" s="155"/>
      <c r="ED43" s="156"/>
      <c r="EE43" s="152"/>
      <c r="EF43" s="314">
        <f t="shared" si="50"/>
      </c>
      <c r="EG43" s="316">
        <f t="shared" si="51"/>
      </c>
      <c r="EH43" s="316">
        <f t="shared" si="144"/>
        <v>0</v>
      </c>
      <c r="EI43" s="316">
        <f t="shared" si="53"/>
      </c>
      <c r="EJ43" s="315">
        <f t="shared" si="54"/>
      </c>
      <c r="EK43" s="82">
        <f t="shared" si="145"/>
      </c>
      <c r="EL43" s="130">
        <f t="shared" si="146"/>
      </c>
      <c r="EM43" s="128"/>
      <c r="EN43" s="129">
        <f t="shared" si="147"/>
      </c>
      <c r="EO43" s="157"/>
      <c r="EP43" s="301"/>
      <c r="EQ43" s="148"/>
      <c r="ER43" s="28">
        <f>24</f>
        <v>24</v>
      </c>
      <c r="ES43" s="29" t="str">
        <f t="shared" si="115"/>
        <v>Sa</v>
      </c>
      <c r="ET43" s="30">
        <f>IF(SUM(FG$10)&gt;ER43,0,IF(FG$12="",'1. Schritt ---&gt;&gt;&gt; Grundangaben'!ET109,IF(SUM(FG$12)&lt;ER43,0,'1. Schritt ---&gt;&gt;&gt; Grundangaben'!ET109)))</f>
        <v>0</v>
      </c>
      <c r="EU43" s="30">
        <f t="shared" si="58"/>
        <v>0</v>
      </c>
      <c r="EV43" s="31">
        <f>IF(ES43='1. Schritt ---&gt;&gt;&gt; Grundangaben'!$X$12,'1. Schritt ---&gt;&gt;&gt; Grundangaben'!$T$12,IF('2. Schritt ---&gt;&gt;&gt; Erfassung &lt;&lt;&lt;'!ES43='1. Schritt ---&gt;&gt;&gt; Grundangaben'!$X$13,'1. Schritt ---&gt;&gt;&gt; Grundangaben'!$T$13,IF('2. Schritt ---&gt;&gt;&gt; Erfassung &lt;&lt;&lt;'!ES43='1. Schritt ---&gt;&gt;&gt; Grundangaben'!$X$14,'1. Schritt ---&gt;&gt;&gt; Grundangaben'!$T$14,IF('2. Schritt ---&gt;&gt;&gt; Erfassung &lt;&lt;&lt;'!ES43='1. Schritt ---&gt;&gt;&gt; Grundangaben'!$X$15,'1. Schritt ---&gt;&gt;&gt; Grundangaben'!$T$15,IF('2. Schritt ---&gt;&gt;&gt; Erfassung &lt;&lt;&lt;'!ES43='1. Schritt ---&gt;&gt;&gt; Grundangaben'!$X$16,'1. Schritt ---&gt;&gt;&gt; Grundangaben'!$T$16,0)))))</f>
        <v>0</v>
      </c>
      <c r="EW43" s="154"/>
      <c r="EX43" s="155"/>
      <c r="EY43" s="156"/>
      <c r="EZ43" s="152"/>
      <c r="FA43" s="314">
        <f t="shared" si="59"/>
      </c>
      <c r="FB43" s="316">
        <f t="shared" si="60"/>
      </c>
      <c r="FC43" s="316">
        <f t="shared" si="148"/>
        <v>0</v>
      </c>
      <c r="FD43" s="316">
        <f t="shared" si="62"/>
      </c>
      <c r="FE43" s="315">
        <f t="shared" si="63"/>
      </c>
      <c r="FF43" s="82">
        <f t="shared" si="149"/>
      </c>
      <c r="FG43" s="130">
        <f t="shared" si="150"/>
      </c>
      <c r="FH43" s="128"/>
      <c r="FI43" s="129">
        <f t="shared" si="151"/>
      </c>
      <c r="FJ43" s="157"/>
      <c r="FK43" s="301"/>
      <c r="FL43" s="148"/>
      <c r="FM43" s="28">
        <f>24</f>
        <v>24</v>
      </c>
      <c r="FN43" s="29" t="str">
        <f t="shared" si="116"/>
        <v>Sa</v>
      </c>
      <c r="FO43" s="30">
        <f>IF(SUM(GB$10)&gt;FM43,0,IF(GB$12="",'1. Schritt ---&gt;&gt;&gt; Grundangaben'!FO109,IF(SUM(GB$12)&lt;FM43,0,'1. Schritt ---&gt;&gt;&gt; Grundangaben'!FO109)))</f>
        <v>0</v>
      </c>
      <c r="FP43" s="30">
        <f t="shared" si="67"/>
        <v>0</v>
      </c>
      <c r="FQ43" s="31">
        <f>IF(FN43='1. Schritt ---&gt;&gt;&gt; Grundangaben'!$X$12,'1. Schritt ---&gt;&gt;&gt; Grundangaben'!$T$12,IF('2. Schritt ---&gt;&gt;&gt; Erfassung &lt;&lt;&lt;'!FN43='1. Schritt ---&gt;&gt;&gt; Grundangaben'!$X$13,'1. Schritt ---&gt;&gt;&gt; Grundangaben'!$T$13,IF('2. Schritt ---&gt;&gt;&gt; Erfassung &lt;&lt;&lt;'!FN43='1. Schritt ---&gt;&gt;&gt; Grundangaben'!$X$14,'1. Schritt ---&gt;&gt;&gt; Grundangaben'!$T$14,IF('2. Schritt ---&gt;&gt;&gt; Erfassung &lt;&lt;&lt;'!FN43='1. Schritt ---&gt;&gt;&gt; Grundangaben'!$X$15,'1. Schritt ---&gt;&gt;&gt; Grundangaben'!$T$15,IF('2. Schritt ---&gt;&gt;&gt; Erfassung &lt;&lt;&lt;'!FN43='1. Schritt ---&gt;&gt;&gt; Grundangaben'!$X$16,'1. Schritt ---&gt;&gt;&gt; Grundangaben'!$T$16,0)))))</f>
        <v>0</v>
      </c>
      <c r="FR43" s="154"/>
      <c r="FS43" s="155"/>
      <c r="FT43" s="156"/>
      <c r="FU43" s="152"/>
      <c r="FV43" s="314">
        <f t="shared" si="68"/>
      </c>
      <c r="FW43" s="316">
        <f t="shared" si="69"/>
      </c>
      <c r="FX43" s="316">
        <f t="shared" si="152"/>
        <v>0</v>
      </c>
      <c r="FY43" s="316">
        <f t="shared" si="71"/>
      </c>
      <c r="FZ43" s="315">
        <f t="shared" si="72"/>
      </c>
      <c r="GA43" s="82">
        <f t="shared" si="153"/>
      </c>
      <c r="GB43" s="130">
        <f t="shared" si="154"/>
      </c>
      <c r="GC43" s="128"/>
      <c r="GD43" s="129">
        <f t="shared" si="155"/>
      </c>
      <c r="GE43" s="157"/>
      <c r="GF43" s="301"/>
      <c r="GG43" s="148"/>
      <c r="GH43" s="28">
        <f>24</f>
        <v>24</v>
      </c>
      <c r="GI43" s="29" t="str">
        <f t="shared" si="117"/>
        <v>Sa</v>
      </c>
      <c r="GJ43" s="30">
        <f>IF(SUM(GW$10)&gt;GH43,0,IF(GW$12="",'1. Schritt ---&gt;&gt;&gt; Grundangaben'!GJ109,IF(SUM(GW$12)&lt;GH43,0,'1. Schritt ---&gt;&gt;&gt; Grundangaben'!GJ109)))</f>
        <v>0</v>
      </c>
      <c r="GK43" s="30">
        <f t="shared" si="76"/>
        <v>0</v>
      </c>
      <c r="GL43" s="31">
        <f>IF(GI43='1. Schritt ---&gt;&gt;&gt; Grundangaben'!$X$12,'1. Schritt ---&gt;&gt;&gt; Grundangaben'!$T$12,IF('2. Schritt ---&gt;&gt;&gt; Erfassung &lt;&lt;&lt;'!GI43='1. Schritt ---&gt;&gt;&gt; Grundangaben'!$X$13,'1. Schritt ---&gt;&gt;&gt; Grundangaben'!$T$13,IF('2. Schritt ---&gt;&gt;&gt; Erfassung &lt;&lt;&lt;'!GI43='1. Schritt ---&gt;&gt;&gt; Grundangaben'!$X$14,'1. Schritt ---&gt;&gt;&gt; Grundangaben'!$T$14,IF('2. Schritt ---&gt;&gt;&gt; Erfassung &lt;&lt;&lt;'!GI43='1. Schritt ---&gt;&gt;&gt; Grundangaben'!$X$15,'1. Schritt ---&gt;&gt;&gt; Grundangaben'!$T$15,IF('2. Schritt ---&gt;&gt;&gt; Erfassung &lt;&lt;&lt;'!GI43='1. Schritt ---&gt;&gt;&gt; Grundangaben'!$X$16,'1. Schritt ---&gt;&gt;&gt; Grundangaben'!$T$16,0)))))</f>
        <v>0</v>
      </c>
      <c r="GM43" s="154"/>
      <c r="GN43" s="155"/>
      <c r="GO43" s="156"/>
      <c r="GP43" s="152"/>
      <c r="GQ43" s="314">
        <f t="shared" si="77"/>
      </c>
      <c r="GR43" s="316">
        <f t="shared" si="78"/>
      </c>
      <c r="GS43" s="316">
        <f t="shared" si="156"/>
        <v>0</v>
      </c>
      <c r="GT43" s="316">
        <f t="shared" si="80"/>
      </c>
      <c r="GU43" s="315">
        <f t="shared" si="81"/>
      </c>
      <c r="GV43" s="82">
        <f t="shared" si="157"/>
      </c>
      <c r="GW43" s="130">
        <f t="shared" si="158"/>
      </c>
      <c r="GX43" s="128"/>
      <c r="GY43" s="129">
        <f t="shared" si="159"/>
      </c>
      <c r="GZ43" s="157"/>
      <c r="HA43" s="301"/>
      <c r="HB43" s="148"/>
      <c r="HC43" s="28">
        <f>24</f>
        <v>24</v>
      </c>
      <c r="HD43" s="29" t="str">
        <f t="shared" si="118"/>
        <v>Sa</v>
      </c>
      <c r="HE43" s="30">
        <f>IF(SUM(HR$10)&gt;HC43,0,IF(HR$12="",'1. Schritt ---&gt;&gt;&gt; Grundangaben'!HE109,IF(SUM(HR$12)&lt;HC43,0,'1. Schritt ---&gt;&gt;&gt; Grundangaben'!HE109)))</f>
        <v>0</v>
      </c>
      <c r="HF43" s="30">
        <f t="shared" si="85"/>
        <v>0</v>
      </c>
      <c r="HG43" s="31">
        <f>IF(HD43='1. Schritt ---&gt;&gt;&gt; Grundangaben'!$X$12,'1. Schritt ---&gt;&gt;&gt; Grundangaben'!$T$12,IF('2. Schritt ---&gt;&gt;&gt; Erfassung &lt;&lt;&lt;'!HD43='1. Schritt ---&gt;&gt;&gt; Grundangaben'!$X$13,'1. Schritt ---&gt;&gt;&gt; Grundangaben'!$T$13,IF('2. Schritt ---&gt;&gt;&gt; Erfassung &lt;&lt;&lt;'!HD43='1. Schritt ---&gt;&gt;&gt; Grundangaben'!$X$14,'1. Schritt ---&gt;&gt;&gt; Grundangaben'!$T$14,IF('2. Schritt ---&gt;&gt;&gt; Erfassung &lt;&lt;&lt;'!HD43='1. Schritt ---&gt;&gt;&gt; Grundangaben'!$X$15,'1. Schritt ---&gt;&gt;&gt; Grundangaben'!$T$15,IF('2. Schritt ---&gt;&gt;&gt; Erfassung &lt;&lt;&lt;'!HD43='1. Schritt ---&gt;&gt;&gt; Grundangaben'!$X$16,'1. Schritt ---&gt;&gt;&gt; Grundangaben'!$T$16,0)))))</f>
        <v>0</v>
      </c>
      <c r="HH43" s="154"/>
      <c r="HI43" s="155"/>
      <c r="HJ43" s="156"/>
      <c r="HK43" s="152"/>
      <c r="HL43" s="314">
        <f t="shared" si="86"/>
      </c>
      <c r="HM43" s="316">
        <f t="shared" si="87"/>
      </c>
      <c r="HN43" s="316">
        <f t="shared" si="160"/>
        <v>0</v>
      </c>
      <c r="HO43" s="316">
        <f t="shared" si="89"/>
      </c>
      <c r="HP43" s="315">
        <f t="shared" si="90"/>
      </c>
      <c r="HQ43" s="82">
        <f t="shared" si="161"/>
      </c>
      <c r="HR43" s="130">
        <f t="shared" si="162"/>
      </c>
      <c r="HS43" s="128"/>
      <c r="HT43" s="129">
        <f t="shared" si="163"/>
      </c>
      <c r="HU43" s="157"/>
      <c r="HV43" s="301"/>
      <c r="HW43" s="148"/>
      <c r="HX43" s="266">
        <f>24</f>
        <v>24</v>
      </c>
      <c r="HY43" s="267" t="str">
        <f t="shared" si="119"/>
        <v>Sa</v>
      </c>
      <c r="HZ43" s="268">
        <f>IF(SUM(IM$10)&gt;HX43,0,IF(IM$12="",'1. Schritt ---&gt;&gt;&gt; Grundangaben'!HZ109,IF(SUM(IM$12)&lt;HX43,0,'1. Schritt ---&gt;&gt;&gt; Grundangaben'!HZ109)))</f>
        <v>0</v>
      </c>
      <c r="IA43" s="268">
        <f t="shared" si="94"/>
        <v>0</v>
      </c>
      <c r="IB43" s="31">
        <f>IF(HY43='1. Schritt ---&gt;&gt;&gt; Grundangaben'!$X$12,'1. Schritt ---&gt;&gt;&gt; Grundangaben'!$T$12,IF('2. Schritt ---&gt;&gt;&gt; Erfassung &lt;&lt;&lt;'!HY43='1. Schritt ---&gt;&gt;&gt; Grundangaben'!$X$13,'1. Schritt ---&gt;&gt;&gt; Grundangaben'!$T$13,IF('2. Schritt ---&gt;&gt;&gt; Erfassung &lt;&lt;&lt;'!HY43='1. Schritt ---&gt;&gt;&gt; Grundangaben'!$X$14,'1. Schritt ---&gt;&gt;&gt; Grundangaben'!$T$14,IF('2. Schritt ---&gt;&gt;&gt; Erfassung &lt;&lt;&lt;'!HY43='1. Schritt ---&gt;&gt;&gt; Grundangaben'!$X$15,'1. Schritt ---&gt;&gt;&gt; Grundangaben'!$T$15,IF('2. Schritt ---&gt;&gt;&gt; Erfassung &lt;&lt;&lt;'!HY43='1. Schritt ---&gt;&gt;&gt; Grundangaben'!$X$16,'1. Schritt ---&gt;&gt;&gt; Grundangaben'!$T$16,0)))))</f>
        <v>0</v>
      </c>
      <c r="IC43" s="260"/>
      <c r="ID43" s="261"/>
      <c r="IE43" s="262"/>
      <c r="IF43" s="263"/>
      <c r="IG43" s="314">
        <f t="shared" si="95"/>
      </c>
      <c r="IH43" s="316">
        <f t="shared" si="96"/>
      </c>
      <c r="II43" s="316">
        <f t="shared" si="164"/>
        <v>0</v>
      </c>
      <c r="IJ43" s="316">
        <f t="shared" si="98"/>
      </c>
      <c r="IK43" s="315">
        <f t="shared" si="99"/>
      </c>
      <c r="IL43" s="82">
        <f t="shared" si="165"/>
      </c>
      <c r="IM43" s="130">
        <f t="shared" si="166"/>
      </c>
      <c r="IN43" s="128"/>
      <c r="IO43" s="129">
        <f t="shared" si="167"/>
      </c>
      <c r="IP43" s="157"/>
      <c r="IQ43" s="301"/>
      <c r="IR43" s="148"/>
    </row>
    <row r="44" spans="1:252" s="32" customFormat="1" ht="22.5" customHeight="1">
      <c r="A44" s="28">
        <f>25</f>
        <v>25</v>
      </c>
      <c r="B44" s="29" t="str">
        <f t="shared" si="108"/>
        <v>So</v>
      </c>
      <c r="C44" s="30">
        <f>IF(SUM(P$10)&gt;A44,0,IF(P$12="",'1. Schritt ---&gt;&gt;&gt; Grundangaben'!C110,IF(SUM(P$12)&lt;A44,0,'1. Schritt ---&gt;&gt;&gt; Grundangaben'!C110)))</f>
        <v>0</v>
      </c>
      <c r="D44" s="30">
        <f t="shared" si="103"/>
        <v>0</v>
      </c>
      <c r="E44" s="31">
        <f>IF(B44='1. Schritt ---&gt;&gt;&gt; Grundangaben'!$X$12,'1. Schritt ---&gt;&gt;&gt; Grundangaben'!$T$12,IF('2. Schritt ---&gt;&gt;&gt; Erfassung &lt;&lt;&lt;'!B44='1. Schritt ---&gt;&gt;&gt; Grundangaben'!$X$13,'1. Schritt ---&gt;&gt;&gt; Grundangaben'!$T$13,IF('2. Schritt ---&gt;&gt;&gt; Erfassung &lt;&lt;&lt;'!B44='1. Schritt ---&gt;&gt;&gt; Grundangaben'!$X$14,'1. Schritt ---&gt;&gt;&gt; Grundangaben'!$T$14,IF('2. Schritt ---&gt;&gt;&gt; Erfassung &lt;&lt;&lt;'!B44='1. Schritt ---&gt;&gt;&gt; Grundangaben'!$X$15,'1. Schritt ---&gt;&gt;&gt; Grundangaben'!$T$15,IF('2. Schritt ---&gt;&gt;&gt; Erfassung &lt;&lt;&lt;'!B44='1. Schritt ---&gt;&gt;&gt; Grundangaben'!$X$16,'1. Schritt ---&gt;&gt;&gt; Grundangaben'!$T$16,0)))))</f>
        <v>0</v>
      </c>
      <c r="F44" s="154"/>
      <c r="G44" s="155"/>
      <c r="H44" s="156"/>
      <c r="I44" s="312"/>
      <c r="J44" s="314">
        <f t="shared" si="168"/>
      </c>
      <c r="K44" s="316">
        <f t="shared" si="169"/>
      </c>
      <c r="L44" s="316">
        <f t="shared" si="104"/>
        <v>0</v>
      </c>
      <c r="M44" s="316">
        <f t="shared" si="170"/>
      </c>
      <c r="N44" s="315">
        <f t="shared" si="171"/>
      </c>
      <c r="O44" s="82">
        <f t="shared" si="105"/>
      </c>
      <c r="P44" s="130">
        <f t="shared" si="106"/>
      </c>
      <c r="Q44" s="128"/>
      <c r="R44" s="129">
        <f t="shared" si="107"/>
      </c>
      <c r="S44" s="157"/>
      <c r="T44" s="301"/>
      <c r="U44" s="148"/>
      <c r="V44" s="28">
        <f>25</f>
        <v>25</v>
      </c>
      <c r="W44" s="29" t="str">
        <f t="shared" si="109"/>
        <v>So</v>
      </c>
      <c r="X44" s="30">
        <f>IF(SUM(AK$10)&gt;V44,0,IF(AK$12="",'1. Schritt ---&gt;&gt;&gt; Grundangaben'!X110,IF(SUM(AK$12)&lt;V44,0,'1. Schritt ---&gt;&gt;&gt; Grundangaben'!X110)))</f>
        <v>0</v>
      </c>
      <c r="Y44" s="30">
        <f t="shared" si="4"/>
        <v>0</v>
      </c>
      <c r="Z44" s="31">
        <f>IF(W44='1. Schritt ---&gt;&gt;&gt; Grundangaben'!$X$12,'1. Schritt ---&gt;&gt;&gt; Grundangaben'!$T$12,IF('2. Schritt ---&gt;&gt;&gt; Erfassung &lt;&lt;&lt;'!W44='1. Schritt ---&gt;&gt;&gt; Grundangaben'!$X$13,'1. Schritt ---&gt;&gt;&gt; Grundangaben'!$T$13,IF('2. Schritt ---&gt;&gt;&gt; Erfassung &lt;&lt;&lt;'!W44='1. Schritt ---&gt;&gt;&gt; Grundangaben'!$X$14,'1. Schritt ---&gt;&gt;&gt; Grundangaben'!$T$14,IF('2. Schritt ---&gt;&gt;&gt; Erfassung &lt;&lt;&lt;'!W44='1. Schritt ---&gt;&gt;&gt; Grundangaben'!$X$15,'1. Schritt ---&gt;&gt;&gt; Grundangaben'!$T$15,IF('2. Schritt ---&gt;&gt;&gt; Erfassung &lt;&lt;&lt;'!W44='1. Schritt ---&gt;&gt;&gt; Grundangaben'!$X$16,'1. Schritt ---&gt;&gt;&gt; Grundangaben'!$T$16,0)))))</f>
        <v>0</v>
      </c>
      <c r="AA44" s="154"/>
      <c r="AB44" s="155"/>
      <c r="AC44" s="156"/>
      <c r="AD44" s="152"/>
      <c r="AE44" s="314">
        <f t="shared" si="5"/>
      </c>
      <c r="AF44" s="316">
        <f t="shared" si="6"/>
      </c>
      <c r="AG44" s="316">
        <f t="shared" si="124"/>
        <v>0</v>
      </c>
      <c r="AH44" s="316">
        <f t="shared" si="8"/>
      </c>
      <c r="AI44" s="315">
        <f t="shared" si="9"/>
      </c>
      <c r="AJ44" s="82">
        <f t="shared" si="125"/>
      </c>
      <c r="AK44" s="130">
        <f t="shared" si="126"/>
      </c>
      <c r="AL44" s="128"/>
      <c r="AM44" s="129">
        <f t="shared" si="127"/>
      </c>
      <c r="AN44" s="157"/>
      <c r="AO44" s="301"/>
      <c r="AP44" s="148"/>
      <c r="AQ44" s="28">
        <f>25</f>
        <v>25</v>
      </c>
      <c r="AR44" s="29" t="str">
        <f t="shared" si="110"/>
        <v>So</v>
      </c>
      <c r="AS44" s="30">
        <f>IF(SUM(BF$10)&gt;AQ44,0,IF(BF$12="",'1. Schritt ---&gt;&gt;&gt; Grundangaben'!AS110,IF(SUM(BF$12)&lt;AQ44,0,'1. Schritt ---&gt;&gt;&gt; Grundangaben'!AS110)))</f>
        <v>0</v>
      </c>
      <c r="AT44" s="30">
        <f t="shared" si="13"/>
        <v>0</v>
      </c>
      <c r="AU44" s="31">
        <f>IF(AR44='1. Schritt ---&gt;&gt;&gt; Grundangaben'!$X$12,'1. Schritt ---&gt;&gt;&gt; Grundangaben'!$T$12,IF('2. Schritt ---&gt;&gt;&gt; Erfassung &lt;&lt;&lt;'!AR44='1. Schritt ---&gt;&gt;&gt; Grundangaben'!$X$13,'1. Schritt ---&gt;&gt;&gt; Grundangaben'!$T$13,IF('2. Schritt ---&gt;&gt;&gt; Erfassung &lt;&lt;&lt;'!AR44='1. Schritt ---&gt;&gt;&gt; Grundangaben'!$X$14,'1. Schritt ---&gt;&gt;&gt; Grundangaben'!$T$14,IF('2. Schritt ---&gt;&gt;&gt; Erfassung &lt;&lt;&lt;'!AR44='1. Schritt ---&gt;&gt;&gt; Grundangaben'!$X$15,'1. Schritt ---&gt;&gt;&gt; Grundangaben'!$T$15,IF('2. Schritt ---&gt;&gt;&gt; Erfassung &lt;&lt;&lt;'!AR44='1. Schritt ---&gt;&gt;&gt; Grundangaben'!$X$16,'1. Schritt ---&gt;&gt;&gt; Grundangaben'!$T$16,0)))))</f>
        <v>0</v>
      </c>
      <c r="AV44" s="154"/>
      <c r="AW44" s="155"/>
      <c r="AX44" s="156"/>
      <c r="AY44" s="152"/>
      <c r="AZ44" s="314">
        <f t="shared" si="14"/>
      </c>
      <c r="BA44" s="316">
        <f t="shared" si="15"/>
      </c>
      <c r="BB44" s="316">
        <f t="shared" si="128"/>
        <v>0</v>
      </c>
      <c r="BC44" s="316">
        <f t="shared" si="17"/>
      </c>
      <c r="BD44" s="315">
        <f t="shared" si="18"/>
      </c>
      <c r="BE44" s="82">
        <f t="shared" si="129"/>
      </c>
      <c r="BF44" s="130">
        <f t="shared" si="130"/>
      </c>
      <c r="BG44" s="128"/>
      <c r="BH44" s="129">
        <f t="shared" si="131"/>
      </c>
      <c r="BI44" s="157"/>
      <c r="BJ44" s="301"/>
      <c r="BK44" s="148"/>
      <c r="BL44" s="28">
        <f>25</f>
        <v>25</v>
      </c>
      <c r="BM44" s="29" t="str">
        <f t="shared" si="111"/>
        <v>So</v>
      </c>
      <c r="BN44" s="30">
        <f>IF(SUM(CA$10)&gt;BL44,0,IF(CA$12="",'1. Schritt ---&gt;&gt;&gt; Grundangaben'!BN110,IF(SUM(CA$12)&lt;BL44,0,'1. Schritt ---&gt;&gt;&gt; Grundangaben'!BN110)))</f>
        <v>0</v>
      </c>
      <c r="BO44" s="30">
        <f t="shared" si="22"/>
        <v>0</v>
      </c>
      <c r="BP44" s="31">
        <f>IF(BM44='1. Schritt ---&gt;&gt;&gt; Grundangaben'!$X$12,'1. Schritt ---&gt;&gt;&gt; Grundangaben'!$T$12,IF('2. Schritt ---&gt;&gt;&gt; Erfassung &lt;&lt;&lt;'!BM44='1. Schritt ---&gt;&gt;&gt; Grundangaben'!$X$13,'1. Schritt ---&gt;&gt;&gt; Grundangaben'!$T$13,IF('2. Schritt ---&gt;&gt;&gt; Erfassung &lt;&lt;&lt;'!BM44='1. Schritt ---&gt;&gt;&gt; Grundangaben'!$X$14,'1. Schritt ---&gt;&gt;&gt; Grundangaben'!$T$14,IF('2. Schritt ---&gt;&gt;&gt; Erfassung &lt;&lt;&lt;'!BM44='1. Schritt ---&gt;&gt;&gt; Grundangaben'!$X$15,'1. Schritt ---&gt;&gt;&gt; Grundangaben'!$T$15,IF('2. Schritt ---&gt;&gt;&gt; Erfassung &lt;&lt;&lt;'!BM44='1. Schritt ---&gt;&gt;&gt; Grundangaben'!$X$16,'1. Schritt ---&gt;&gt;&gt; Grundangaben'!$T$16,0)))))</f>
        <v>0</v>
      </c>
      <c r="BQ44" s="154"/>
      <c r="BR44" s="155"/>
      <c r="BS44" s="156"/>
      <c r="BT44" s="152"/>
      <c r="BU44" s="314">
        <f t="shared" si="23"/>
      </c>
      <c r="BV44" s="316">
        <f t="shared" si="24"/>
      </c>
      <c r="BW44" s="316">
        <f t="shared" si="132"/>
        <v>0</v>
      </c>
      <c r="BX44" s="316">
        <f t="shared" si="26"/>
      </c>
      <c r="BY44" s="315">
        <f t="shared" si="27"/>
      </c>
      <c r="BZ44" s="82">
        <f t="shared" si="133"/>
      </c>
      <c r="CA44" s="130">
        <f t="shared" si="134"/>
      </c>
      <c r="CB44" s="128"/>
      <c r="CC44" s="129">
        <f t="shared" si="135"/>
      </c>
      <c r="CD44" s="157"/>
      <c r="CE44" s="301"/>
      <c r="CF44" s="148"/>
      <c r="CG44" s="28">
        <f>25</f>
        <v>25</v>
      </c>
      <c r="CH44" s="29" t="str">
        <f t="shared" si="112"/>
        <v>So</v>
      </c>
      <c r="CI44" s="30">
        <f>IF(SUM(CV$10)&gt;CG44,0,IF(CV$12="",'1. Schritt ---&gt;&gt;&gt; Grundangaben'!CI110,IF(SUM(CV$12)&lt;CG44,0,'1. Schritt ---&gt;&gt;&gt; Grundangaben'!CI110)))</f>
        <v>0</v>
      </c>
      <c r="CJ44" s="30">
        <f t="shared" si="31"/>
        <v>0</v>
      </c>
      <c r="CK44" s="31">
        <f>IF(CH44='1. Schritt ---&gt;&gt;&gt; Grundangaben'!$X$12,'1. Schritt ---&gt;&gt;&gt; Grundangaben'!$T$12,IF('2. Schritt ---&gt;&gt;&gt; Erfassung &lt;&lt;&lt;'!CH44='1. Schritt ---&gt;&gt;&gt; Grundangaben'!$X$13,'1. Schritt ---&gt;&gt;&gt; Grundangaben'!$T$13,IF('2. Schritt ---&gt;&gt;&gt; Erfassung &lt;&lt;&lt;'!CH44='1. Schritt ---&gt;&gt;&gt; Grundangaben'!$X$14,'1. Schritt ---&gt;&gt;&gt; Grundangaben'!$T$14,IF('2. Schritt ---&gt;&gt;&gt; Erfassung &lt;&lt;&lt;'!CH44='1. Schritt ---&gt;&gt;&gt; Grundangaben'!$X$15,'1. Schritt ---&gt;&gt;&gt; Grundangaben'!$T$15,IF('2. Schritt ---&gt;&gt;&gt; Erfassung &lt;&lt;&lt;'!CH44='1. Schritt ---&gt;&gt;&gt; Grundangaben'!$X$16,'1. Schritt ---&gt;&gt;&gt; Grundangaben'!$T$16,0)))))</f>
        <v>0</v>
      </c>
      <c r="CL44" s="154"/>
      <c r="CM44" s="155"/>
      <c r="CN44" s="156"/>
      <c r="CO44" s="152"/>
      <c r="CP44" s="314">
        <f t="shared" si="32"/>
      </c>
      <c r="CQ44" s="316">
        <f t="shared" si="33"/>
      </c>
      <c r="CR44" s="316">
        <f t="shared" si="136"/>
        <v>0</v>
      </c>
      <c r="CS44" s="316">
        <f t="shared" si="35"/>
      </c>
      <c r="CT44" s="315">
        <f t="shared" si="36"/>
      </c>
      <c r="CU44" s="82">
        <f t="shared" si="137"/>
      </c>
      <c r="CV44" s="130">
        <f t="shared" si="138"/>
      </c>
      <c r="CW44" s="128"/>
      <c r="CX44" s="129">
        <f t="shared" si="139"/>
      </c>
      <c r="CY44" s="157"/>
      <c r="CZ44" s="301"/>
      <c r="DA44" s="148"/>
      <c r="DB44" s="28">
        <f>25</f>
        <v>25</v>
      </c>
      <c r="DC44" s="29" t="str">
        <f t="shared" si="113"/>
        <v>So</v>
      </c>
      <c r="DD44" s="30">
        <f>IF(SUM(DQ$10)&gt;DB44,0,IF(DQ$12="",'1. Schritt ---&gt;&gt;&gt; Grundangaben'!DD110,IF(SUM(DQ$12)&lt;DB44,0,'1. Schritt ---&gt;&gt;&gt; Grundangaben'!DD110)))</f>
        <v>0</v>
      </c>
      <c r="DE44" s="30">
        <f t="shared" si="40"/>
        <v>0</v>
      </c>
      <c r="DF44" s="31">
        <f>IF(DC44='1. Schritt ---&gt;&gt;&gt; Grundangaben'!$X$12,'1. Schritt ---&gt;&gt;&gt; Grundangaben'!$T$12,IF('2. Schritt ---&gt;&gt;&gt; Erfassung &lt;&lt;&lt;'!DC44='1. Schritt ---&gt;&gt;&gt; Grundangaben'!$X$13,'1. Schritt ---&gt;&gt;&gt; Grundangaben'!$T$13,IF('2. Schritt ---&gt;&gt;&gt; Erfassung &lt;&lt;&lt;'!DC44='1. Schritt ---&gt;&gt;&gt; Grundangaben'!$X$14,'1. Schritt ---&gt;&gt;&gt; Grundangaben'!$T$14,IF('2. Schritt ---&gt;&gt;&gt; Erfassung &lt;&lt;&lt;'!DC44='1. Schritt ---&gt;&gt;&gt; Grundangaben'!$X$15,'1. Schritt ---&gt;&gt;&gt; Grundangaben'!$T$15,IF('2. Schritt ---&gt;&gt;&gt; Erfassung &lt;&lt;&lt;'!DC44='1. Schritt ---&gt;&gt;&gt; Grundangaben'!$X$16,'1. Schritt ---&gt;&gt;&gt; Grundangaben'!$T$16,0)))))</f>
        <v>0</v>
      </c>
      <c r="DG44" s="154"/>
      <c r="DH44" s="155"/>
      <c r="DI44" s="156"/>
      <c r="DJ44" s="152"/>
      <c r="DK44" s="314">
        <f t="shared" si="41"/>
      </c>
      <c r="DL44" s="316">
        <f t="shared" si="42"/>
      </c>
      <c r="DM44" s="316">
        <f t="shared" si="140"/>
        <v>0</v>
      </c>
      <c r="DN44" s="316">
        <f t="shared" si="44"/>
      </c>
      <c r="DO44" s="315">
        <f t="shared" si="45"/>
      </c>
      <c r="DP44" s="82">
        <f t="shared" si="141"/>
      </c>
      <c r="DQ44" s="130">
        <f t="shared" si="142"/>
      </c>
      <c r="DR44" s="128"/>
      <c r="DS44" s="129">
        <f t="shared" si="143"/>
      </c>
      <c r="DT44" s="157"/>
      <c r="DU44" s="301"/>
      <c r="DV44" s="148"/>
      <c r="DW44" s="28">
        <f>25</f>
        <v>25</v>
      </c>
      <c r="DX44" s="29" t="str">
        <f t="shared" si="114"/>
        <v>So</v>
      </c>
      <c r="DY44" s="30">
        <f>IF(SUM(EL$10)&gt;DW44,0,IF(EL$12="",'1. Schritt ---&gt;&gt;&gt; Grundangaben'!DY110,IF(SUM(EL$12)&lt;DW44,0,'1. Schritt ---&gt;&gt;&gt; Grundangaben'!DY110)))</f>
        <v>0</v>
      </c>
      <c r="DZ44" s="30">
        <f t="shared" si="49"/>
        <v>0</v>
      </c>
      <c r="EA44" s="31">
        <f>IF(DX44='1. Schritt ---&gt;&gt;&gt; Grundangaben'!$X$12,'1. Schritt ---&gt;&gt;&gt; Grundangaben'!$T$12,IF('2. Schritt ---&gt;&gt;&gt; Erfassung &lt;&lt;&lt;'!DX44='1. Schritt ---&gt;&gt;&gt; Grundangaben'!$X$13,'1. Schritt ---&gt;&gt;&gt; Grundangaben'!$T$13,IF('2. Schritt ---&gt;&gt;&gt; Erfassung &lt;&lt;&lt;'!DX44='1. Schritt ---&gt;&gt;&gt; Grundangaben'!$X$14,'1. Schritt ---&gt;&gt;&gt; Grundangaben'!$T$14,IF('2. Schritt ---&gt;&gt;&gt; Erfassung &lt;&lt;&lt;'!DX44='1. Schritt ---&gt;&gt;&gt; Grundangaben'!$X$15,'1. Schritt ---&gt;&gt;&gt; Grundangaben'!$T$15,IF('2. Schritt ---&gt;&gt;&gt; Erfassung &lt;&lt;&lt;'!DX44='1. Schritt ---&gt;&gt;&gt; Grundangaben'!$X$16,'1. Schritt ---&gt;&gt;&gt; Grundangaben'!$T$16,0)))))</f>
        <v>0</v>
      </c>
      <c r="EB44" s="154"/>
      <c r="EC44" s="155"/>
      <c r="ED44" s="156"/>
      <c r="EE44" s="152"/>
      <c r="EF44" s="314">
        <f t="shared" si="50"/>
      </c>
      <c r="EG44" s="316">
        <f t="shared" si="51"/>
      </c>
      <c r="EH44" s="316">
        <f t="shared" si="144"/>
        <v>0</v>
      </c>
      <c r="EI44" s="316">
        <f t="shared" si="53"/>
      </c>
      <c r="EJ44" s="315">
        <f t="shared" si="54"/>
      </c>
      <c r="EK44" s="82">
        <f t="shared" si="145"/>
      </c>
      <c r="EL44" s="130">
        <f t="shared" si="146"/>
      </c>
      <c r="EM44" s="128"/>
      <c r="EN44" s="129">
        <f t="shared" si="147"/>
      </c>
      <c r="EO44" s="157"/>
      <c r="EP44" s="301"/>
      <c r="EQ44" s="148"/>
      <c r="ER44" s="28">
        <f>25</f>
        <v>25</v>
      </c>
      <c r="ES44" s="29" t="str">
        <f t="shared" si="115"/>
        <v>So</v>
      </c>
      <c r="ET44" s="30">
        <f>IF(SUM(FG$10)&gt;ER44,0,IF(FG$12="",'1. Schritt ---&gt;&gt;&gt; Grundangaben'!ET110,IF(SUM(FG$12)&lt;ER44,0,'1. Schritt ---&gt;&gt;&gt; Grundangaben'!ET110)))</f>
        <v>0</v>
      </c>
      <c r="EU44" s="30">
        <f t="shared" si="58"/>
        <v>0</v>
      </c>
      <c r="EV44" s="31">
        <f>IF(ES44='1. Schritt ---&gt;&gt;&gt; Grundangaben'!$X$12,'1. Schritt ---&gt;&gt;&gt; Grundangaben'!$T$12,IF('2. Schritt ---&gt;&gt;&gt; Erfassung &lt;&lt;&lt;'!ES44='1. Schritt ---&gt;&gt;&gt; Grundangaben'!$X$13,'1. Schritt ---&gt;&gt;&gt; Grundangaben'!$T$13,IF('2. Schritt ---&gt;&gt;&gt; Erfassung &lt;&lt;&lt;'!ES44='1. Schritt ---&gt;&gt;&gt; Grundangaben'!$X$14,'1. Schritt ---&gt;&gt;&gt; Grundangaben'!$T$14,IF('2. Schritt ---&gt;&gt;&gt; Erfassung &lt;&lt;&lt;'!ES44='1. Schritt ---&gt;&gt;&gt; Grundangaben'!$X$15,'1. Schritt ---&gt;&gt;&gt; Grundangaben'!$T$15,IF('2. Schritt ---&gt;&gt;&gt; Erfassung &lt;&lt;&lt;'!ES44='1. Schritt ---&gt;&gt;&gt; Grundangaben'!$X$16,'1. Schritt ---&gt;&gt;&gt; Grundangaben'!$T$16,0)))))</f>
        <v>0</v>
      </c>
      <c r="EW44" s="154"/>
      <c r="EX44" s="155"/>
      <c r="EY44" s="156"/>
      <c r="EZ44" s="152"/>
      <c r="FA44" s="314">
        <f t="shared" si="59"/>
      </c>
      <c r="FB44" s="316">
        <f t="shared" si="60"/>
      </c>
      <c r="FC44" s="316">
        <f t="shared" si="148"/>
        <v>0</v>
      </c>
      <c r="FD44" s="316">
        <f t="shared" si="62"/>
      </c>
      <c r="FE44" s="315">
        <f t="shared" si="63"/>
      </c>
      <c r="FF44" s="82">
        <f t="shared" si="149"/>
      </c>
      <c r="FG44" s="130">
        <f t="shared" si="150"/>
      </c>
      <c r="FH44" s="128"/>
      <c r="FI44" s="129">
        <f t="shared" si="151"/>
      </c>
      <c r="FJ44" s="157"/>
      <c r="FK44" s="301"/>
      <c r="FL44" s="148"/>
      <c r="FM44" s="28">
        <f>25</f>
        <v>25</v>
      </c>
      <c r="FN44" s="29" t="str">
        <f t="shared" si="116"/>
        <v>So</v>
      </c>
      <c r="FO44" s="30">
        <f>IF(SUM(GB$10)&gt;FM44,0,IF(GB$12="",'1. Schritt ---&gt;&gt;&gt; Grundangaben'!FO110,IF(SUM(GB$12)&lt;FM44,0,'1. Schritt ---&gt;&gt;&gt; Grundangaben'!FO110)))</f>
        <v>0</v>
      </c>
      <c r="FP44" s="30">
        <f t="shared" si="67"/>
        <v>0</v>
      </c>
      <c r="FQ44" s="31">
        <f>IF(FN44='1. Schritt ---&gt;&gt;&gt; Grundangaben'!$X$12,'1. Schritt ---&gt;&gt;&gt; Grundangaben'!$T$12,IF('2. Schritt ---&gt;&gt;&gt; Erfassung &lt;&lt;&lt;'!FN44='1. Schritt ---&gt;&gt;&gt; Grundangaben'!$X$13,'1. Schritt ---&gt;&gt;&gt; Grundangaben'!$T$13,IF('2. Schritt ---&gt;&gt;&gt; Erfassung &lt;&lt;&lt;'!FN44='1. Schritt ---&gt;&gt;&gt; Grundangaben'!$X$14,'1. Schritt ---&gt;&gt;&gt; Grundangaben'!$T$14,IF('2. Schritt ---&gt;&gt;&gt; Erfassung &lt;&lt;&lt;'!FN44='1. Schritt ---&gt;&gt;&gt; Grundangaben'!$X$15,'1. Schritt ---&gt;&gt;&gt; Grundangaben'!$T$15,IF('2. Schritt ---&gt;&gt;&gt; Erfassung &lt;&lt;&lt;'!FN44='1. Schritt ---&gt;&gt;&gt; Grundangaben'!$X$16,'1. Schritt ---&gt;&gt;&gt; Grundangaben'!$T$16,0)))))</f>
        <v>0</v>
      </c>
      <c r="FR44" s="154"/>
      <c r="FS44" s="155"/>
      <c r="FT44" s="156"/>
      <c r="FU44" s="152"/>
      <c r="FV44" s="314">
        <f t="shared" si="68"/>
      </c>
      <c r="FW44" s="316">
        <f t="shared" si="69"/>
      </c>
      <c r="FX44" s="316">
        <f t="shared" si="152"/>
        <v>0</v>
      </c>
      <c r="FY44" s="316">
        <f t="shared" si="71"/>
      </c>
      <c r="FZ44" s="315">
        <f t="shared" si="72"/>
      </c>
      <c r="GA44" s="82">
        <f t="shared" si="153"/>
      </c>
      <c r="GB44" s="130">
        <f t="shared" si="154"/>
      </c>
      <c r="GC44" s="128"/>
      <c r="GD44" s="129">
        <f t="shared" si="155"/>
      </c>
      <c r="GE44" s="157"/>
      <c r="GF44" s="301"/>
      <c r="GG44" s="148"/>
      <c r="GH44" s="28">
        <f>25</f>
        <v>25</v>
      </c>
      <c r="GI44" s="29" t="str">
        <f t="shared" si="117"/>
        <v>So</v>
      </c>
      <c r="GJ44" s="30">
        <f>IF(SUM(GW$10)&gt;GH44,0,IF(GW$12="",'1. Schritt ---&gt;&gt;&gt; Grundangaben'!GJ110,IF(SUM(GW$12)&lt;GH44,0,'1. Schritt ---&gt;&gt;&gt; Grundangaben'!GJ110)))</f>
        <v>0</v>
      </c>
      <c r="GK44" s="30">
        <f t="shared" si="76"/>
        <v>0</v>
      </c>
      <c r="GL44" s="31">
        <f>IF(GI44='1. Schritt ---&gt;&gt;&gt; Grundangaben'!$X$12,'1. Schritt ---&gt;&gt;&gt; Grundangaben'!$T$12,IF('2. Schritt ---&gt;&gt;&gt; Erfassung &lt;&lt;&lt;'!GI44='1. Schritt ---&gt;&gt;&gt; Grundangaben'!$X$13,'1. Schritt ---&gt;&gt;&gt; Grundangaben'!$T$13,IF('2. Schritt ---&gt;&gt;&gt; Erfassung &lt;&lt;&lt;'!GI44='1. Schritt ---&gt;&gt;&gt; Grundangaben'!$X$14,'1. Schritt ---&gt;&gt;&gt; Grundangaben'!$T$14,IF('2. Schritt ---&gt;&gt;&gt; Erfassung &lt;&lt;&lt;'!GI44='1. Schritt ---&gt;&gt;&gt; Grundangaben'!$X$15,'1. Schritt ---&gt;&gt;&gt; Grundangaben'!$T$15,IF('2. Schritt ---&gt;&gt;&gt; Erfassung &lt;&lt;&lt;'!GI44='1. Schritt ---&gt;&gt;&gt; Grundangaben'!$X$16,'1. Schritt ---&gt;&gt;&gt; Grundangaben'!$T$16,0)))))</f>
        <v>0</v>
      </c>
      <c r="GM44" s="154"/>
      <c r="GN44" s="155"/>
      <c r="GO44" s="156"/>
      <c r="GP44" s="152"/>
      <c r="GQ44" s="314">
        <f t="shared" si="77"/>
      </c>
      <c r="GR44" s="316">
        <f t="shared" si="78"/>
      </c>
      <c r="GS44" s="316">
        <f t="shared" si="156"/>
        <v>0</v>
      </c>
      <c r="GT44" s="316">
        <f t="shared" si="80"/>
      </c>
      <c r="GU44" s="315">
        <f t="shared" si="81"/>
      </c>
      <c r="GV44" s="82">
        <f t="shared" si="157"/>
      </c>
      <c r="GW44" s="130">
        <f t="shared" si="158"/>
      </c>
      <c r="GX44" s="128"/>
      <c r="GY44" s="129">
        <f t="shared" si="159"/>
      </c>
      <c r="GZ44" s="157"/>
      <c r="HA44" s="301"/>
      <c r="HB44" s="148"/>
      <c r="HC44" s="28">
        <f>25</f>
        <v>25</v>
      </c>
      <c r="HD44" s="29" t="str">
        <f t="shared" si="118"/>
        <v>So</v>
      </c>
      <c r="HE44" s="30">
        <f>IF(SUM(HR$10)&gt;HC44,0,IF(HR$12="",'1. Schritt ---&gt;&gt;&gt; Grundangaben'!HE110,IF(SUM(HR$12)&lt;HC44,0,'1. Schritt ---&gt;&gt;&gt; Grundangaben'!HE110)))</f>
        <v>0</v>
      </c>
      <c r="HF44" s="30">
        <f t="shared" si="85"/>
        <v>0</v>
      </c>
      <c r="HG44" s="31">
        <f>IF(HD44='1. Schritt ---&gt;&gt;&gt; Grundangaben'!$X$12,'1. Schritt ---&gt;&gt;&gt; Grundangaben'!$T$12,IF('2. Schritt ---&gt;&gt;&gt; Erfassung &lt;&lt;&lt;'!HD44='1. Schritt ---&gt;&gt;&gt; Grundangaben'!$X$13,'1. Schritt ---&gt;&gt;&gt; Grundangaben'!$T$13,IF('2. Schritt ---&gt;&gt;&gt; Erfassung &lt;&lt;&lt;'!HD44='1. Schritt ---&gt;&gt;&gt; Grundangaben'!$X$14,'1. Schritt ---&gt;&gt;&gt; Grundangaben'!$T$14,IF('2. Schritt ---&gt;&gt;&gt; Erfassung &lt;&lt;&lt;'!HD44='1. Schritt ---&gt;&gt;&gt; Grundangaben'!$X$15,'1. Schritt ---&gt;&gt;&gt; Grundangaben'!$T$15,IF('2. Schritt ---&gt;&gt;&gt; Erfassung &lt;&lt;&lt;'!HD44='1. Schritt ---&gt;&gt;&gt; Grundangaben'!$X$16,'1. Schritt ---&gt;&gt;&gt; Grundangaben'!$T$16,0)))))</f>
        <v>0</v>
      </c>
      <c r="HH44" s="154"/>
      <c r="HI44" s="155"/>
      <c r="HJ44" s="156"/>
      <c r="HK44" s="152"/>
      <c r="HL44" s="314">
        <f t="shared" si="86"/>
      </c>
      <c r="HM44" s="316">
        <f t="shared" si="87"/>
      </c>
      <c r="HN44" s="316">
        <f t="shared" si="160"/>
        <v>0</v>
      </c>
      <c r="HO44" s="316">
        <f t="shared" si="89"/>
      </c>
      <c r="HP44" s="315">
        <f t="shared" si="90"/>
      </c>
      <c r="HQ44" s="82">
        <f t="shared" si="161"/>
      </c>
      <c r="HR44" s="130">
        <f t="shared" si="162"/>
      </c>
      <c r="HS44" s="128"/>
      <c r="HT44" s="129">
        <f t="shared" si="163"/>
      </c>
      <c r="HU44" s="157"/>
      <c r="HV44" s="301"/>
      <c r="HW44" s="148"/>
      <c r="HX44" s="266">
        <f>25</f>
        <v>25</v>
      </c>
      <c r="HY44" s="267" t="str">
        <f t="shared" si="119"/>
        <v>So</v>
      </c>
      <c r="HZ44" s="268">
        <f>IF(SUM(IM$10)&gt;HX44,0,IF(IM$12="",'1. Schritt ---&gt;&gt;&gt; Grundangaben'!HZ110,IF(SUM(IM$12)&lt;HX44,0,'1. Schritt ---&gt;&gt;&gt; Grundangaben'!HZ110)))</f>
        <v>0</v>
      </c>
      <c r="IA44" s="268">
        <f t="shared" si="94"/>
        <v>0</v>
      </c>
      <c r="IB44" s="31">
        <f>IF(HY44='1. Schritt ---&gt;&gt;&gt; Grundangaben'!$X$12,'1. Schritt ---&gt;&gt;&gt; Grundangaben'!$T$12,IF('2. Schritt ---&gt;&gt;&gt; Erfassung &lt;&lt;&lt;'!HY44='1. Schritt ---&gt;&gt;&gt; Grundangaben'!$X$13,'1. Schritt ---&gt;&gt;&gt; Grundangaben'!$T$13,IF('2. Schritt ---&gt;&gt;&gt; Erfassung &lt;&lt;&lt;'!HY44='1. Schritt ---&gt;&gt;&gt; Grundangaben'!$X$14,'1. Schritt ---&gt;&gt;&gt; Grundangaben'!$T$14,IF('2. Schritt ---&gt;&gt;&gt; Erfassung &lt;&lt;&lt;'!HY44='1. Schritt ---&gt;&gt;&gt; Grundangaben'!$X$15,'1. Schritt ---&gt;&gt;&gt; Grundangaben'!$T$15,IF('2. Schritt ---&gt;&gt;&gt; Erfassung &lt;&lt;&lt;'!HY44='1. Schritt ---&gt;&gt;&gt; Grundangaben'!$X$16,'1. Schritt ---&gt;&gt;&gt; Grundangaben'!$T$16,0)))))</f>
        <v>0</v>
      </c>
      <c r="IC44" s="260"/>
      <c r="ID44" s="261"/>
      <c r="IE44" s="262"/>
      <c r="IF44" s="263"/>
      <c r="IG44" s="314">
        <f t="shared" si="95"/>
      </c>
      <c r="IH44" s="316">
        <f t="shared" si="96"/>
      </c>
      <c r="II44" s="316">
        <f t="shared" si="164"/>
        <v>0</v>
      </c>
      <c r="IJ44" s="316">
        <f t="shared" si="98"/>
      </c>
      <c r="IK44" s="315">
        <f t="shared" si="99"/>
      </c>
      <c r="IL44" s="82">
        <f t="shared" si="165"/>
      </c>
      <c r="IM44" s="130">
        <f t="shared" si="166"/>
      </c>
      <c r="IN44" s="128"/>
      <c r="IO44" s="129">
        <f t="shared" si="167"/>
      </c>
      <c r="IP44" s="157"/>
      <c r="IQ44" s="301"/>
      <c r="IR44" s="148"/>
    </row>
    <row r="45" spans="1:252" s="32" customFormat="1" ht="22.5" customHeight="1">
      <c r="A45" s="28">
        <f>26</f>
        <v>26</v>
      </c>
      <c r="B45" s="29" t="str">
        <f t="shared" si="108"/>
        <v>Mo</v>
      </c>
      <c r="C45" s="30">
        <f>IF(SUM(P$10)&gt;A45,0,IF(P$12="",'1. Schritt ---&gt;&gt;&gt; Grundangaben'!C111,IF(SUM(P$12)&lt;A45,0,'1. Schritt ---&gt;&gt;&gt; Grundangaben'!C111)))</f>
        <v>8</v>
      </c>
      <c r="D45" s="30">
        <f t="shared" si="103"/>
        <v>8</v>
      </c>
      <c r="E45" s="31">
        <f>IF(B45='1. Schritt ---&gt;&gt;&gt; Grundangaben'!$X$12,'1. Schritt ---&gt;&gt;&gt; Grundangaben'!$T$12,IF('2. Schritt ---&gt;&gt;&gt; Erfassung &lt;&lt;&lt;'!B45='1. Schritt ---&gt;&gt;&gt; Grundangaben'!$X$13,'1. Schritt ---&gt;&gt;&gt; Grundangaben'!$T$13,IF('2. Schritt ---&gt;&gt;&gt; Erfassung &lt;&lt;&lt;'!B45='1. Schritt ---&gt;&gt;&gt; Grundangaben'!$X$14,'1. Schritt ---&gt;&gt;&gt; Grundangaben'!$T$14,IF('2. Schritt ---&gt;&gt;&gt; Erfassung &lt;&lt;&lt;'!B45='1. Schritt ---&gt;&gt;&gt; Grundangaben'!$X$15,'1. Schritt ---&gt;&gt;&gt; Grundangaben'!$T$15,IF('2. Schritt ---&gt;&gt;&gt; Erfassung &lt;&lt;&lt;'!B45='1. Schritt ---&gt;&gt;&gt; Grundangaben'!$X$16,'1. Schritt ---&gt;&gt;&gt; Grundangaben'!$T$16,0)))))</f>
        <v>8</v>
      </c>
      <c r="F45" s="154"/>
      <c r="G45" s="155"/>
      <c r="H45" s="156"/>
      <c r="I45" s="312"/>
      <c r="J45" s="314">
        <f t="shared" si="168"/>
      </c>
      <c r="K45" s="316">
        <f t="shared" si="169"/>
      </c>
      <c r="L45" s="316">
        <f t="shared" si="104"/>
        <v>0</v>
      </c>
      <c r="M45" s="316">
        <f t="shared" si="170"/>
      </c>
      <c r="N45" s="315">
        <f t="shared" si="171"/>
      </c>
      <c r="O45" s="82">
        <f t="shared" si="105"/>
      </c>
      <c r="P45" s="130">
        <f t="shared" si="106"/>
      </c>
      <c r="Q45" s="128"/>
      <c r="R45" s="129">
        <f t="shared" si="107"/>
        <v>-8</v>
      </c>
      <c r="S45" s="157"/>
      <c r="T45" s="301"/>
      <c r="U45" s="148"/>
      <c r="V45" s="28">
        <f>26</f>
        <v>26</v>
      </c>
      <c r="W45" s="29" t="str">
        <f t="shared" si="109"/>
        <v>Mo</v>
      </c>
      <c r="X45" s="30">
        <f>IF(SUM(AK$10)&gt;V45,0,IF(AK$12="",'1. Schritt ---&gt;&gt;&gt; Grundangaben'!X111,IF(SUM(AK$12)&lt;V45,0,'1. Schritt ---&gt;&gt;&gt; Grundangaben'!X111)))</f>
        <v>8</v>
      </c>
      <c r="Y45" s="30">
        <f t="shared" si="4"/>
        <v>8</v>
      </c>
      <c r="Z45" s="31">
        <f>IF(W45='1. Schritt ---&gt;&gt;&gt; Grundangaben'!$X$12,'1. Schritt ---&gt;&gt;&gt; Grundangaben'!$T$12,IF('2. Schritt ---&gt;&gt;&gt; Erfassung &lt;&lt;&lt;'!W45='1. Schritt ---&gt;&gt;&gt; Grundangaben'!$X$13,'1. Schritt ---&gt;&gt;&gt; Grundangaben'!$T$13,IF('2. Schritt ---&gt;&gt;&gt; Erfassung &lt;&lt;&lt;'!W45='1. Schritt ---&gt;&gt;&gt; Grundangaben'!$X$14,'1. Schritt ---&gt;&gt;&gt; Grundangaben'!$T$14,IF('2. Schritt ---&gt;&gt;&gt; Erfassung &lt;&lt;&lt;'!W45='1. Schritt ---&gt;&gt;&gt; Grundangaben'!$X$15,'1. Schritt ---&gt;&gt;&gt; Grundangaben'!$T$15,IF('2. Schritt ---&gt;&gt;&gt; Erfassung &lt;&lt;&lt;'!W45='1. Schritt ---&gt;&gt;&gt; Grundangaben'!$X$16,'1. Schritt ---&gt;&gt;&gt; Grundangaben'!$T$16,0)))))</f>
        <v>8</v>
      </c>
      <c r="AA45" s="154"/>
      <c r="AB45" s="155"/>
      <c r="AC45" s="156"/>
      <c r="AD45" s="152"/>
      <c r="AE45" s="314">
        <f t="shared" si="5"/>
      </c>
      <c r="AF45" s="316">
        <f t="shared" si="6"/>
      </c>
      <c r="AG45" s="316">
        <f t="shared" si="124"/>
        <v>0</v>
      </c>
      <c r="AH45" s="316">
        <f t="shared" si="8"/>
      </c>
      <c r="AI45" s="315">
        <f t="shared" si="9"/>
      </c>
      <c r="AJ45" s="82">
        <f t="shared" si="125"/>
      </c>
      <c r="AK45" s="130">
        <f t="shared" si="126"/>
      </c>
      <c r="AL45" s="128"/>
      <c r="AM45" s="129">
        <f t="shared" si="127"/>
        <v>-8</v>
      </c>
      <c r="AN45" s="157"/>
      <c r="AO45" s="301"/>
      <c r="AP45" s="148"/>
      <c r="AQ45" s="28">
        <f>26</f>
        <v>26</v>
      </c>
      <c r="AR45" s="29" t="str">
        <f t="shared" si="110"/>
        <v>Mo</v>
      </c>
      <c r="AS45" s="30">
        <f>IF(SUM(BF$10)&gt;AQ45,0,IF(BF$12="",'1. Schritt ---&gt;&gt;&gt; Grundangaben'!AS111,IF(SUM(BF$12)&lt;AQ45,0,'1. Schritt ---&gt;&gt;&gt; Grundangaben'!AS111)))</f>
        <v>8</v>
      </c>
      <c r="AT45" s="30">
        <f t="shared" si="13"/>
        <v>8</v>
      </c>
      <c r="AU45" s="31">
        <f>IF(AR45='1. Schritt ---&gt;&gt;&gt; Grundangaben'!$X$12,'1. Schritt ---&gt;&gt;&gt; Grundangaben'!$T$12,IF('2. Schritt ---&gt;&gt;&gt; Erfassung &lt;&lt;&lt;'!AR45='1. Schritt ---&gt;&gt;&gt; Grundangaben'!$X$13,'1. Schritt ---&gt;&gt;&gt; Grundangaben'!$T$13,IF('2. Schritt ---&gt;&gt;&gt; Erfassung &lt;&lt;&lt;'!AR45='1. Schritt ---&gt;&gt;&gt; Grundangaben'!$X$14,'1. Schritt ---&gt;&gt;&gt; Grundangaben'!$T$14,IF('2. Schritt ---&gt;&gt;&gt; Erfassung &lt;&lt;&lt;'!AR45='1. Schritt ---&gt;&gt;&gt; Grundangaben'!$X$15,'1. Schritt ---&gt;&gt;&gt; Grundangaben'!$T$15,IF('2. Schritt ---&gt;&gt;&gt; Erfassung &lt;&lt;&lt;'!AR45='1. Schritt ---&gt;&gt;&gt; Grundangaben'!$X$16,'1. Schritt ---&gt;&gt;&gt; Grundangaben'!$T$16,0)))))</f>
        <v>8</v>
      </c>
      <c r="AV45" s="154"/>
      <c r="AW45" s="155"/>
      <c r="AX45" s="156"/>
      <c r="AY45" s="152"/>
      <c r="AZ45" s="314">
        <f t="shared" si="14"/>
      </c>
      <c r="BA45" s="316">
        <f t="shared" si="15"/>
      </c>
      <c r="BB45" s="316">
        <f t="shared" si="128"/>
        <v>0</v>
      </c>
      <c r="BC45" s="316">
        <f t="shared" si="17"/>
      </c>
      <c r="BD45" s="315">
        <f t="shared" si="18"/>
      </c>
      <c r="BE45" s="82">
        <f t="shared" si="129"/>
      </c>
      <c r="BF45" s="130">
        <f t="shared" si="130"/>
      </c>
      <c r="BG45" s="128"/>
      <c r="BH45" s="129">
        <f t="shared" si="131"/>
        <v>-8</v>
      </c>
      <c r="BI45" s="157"/>
      <c r="BJ45" s="301"/>
      <c r="BK45" s="148"/>
      <c r="BL45" s="28">
        <f>26</f>
        <v>26</v>
      </c>
      <c r="BM45" s="29" t="str">
        <f t="shared" si="111"/>
        <v>Mo</v>
      </c>
      <c r="BN45" s="30">
        <f>IF(SUM(CA$10)&gt;BL45,0,IF(CA$12="",'1. Schritt ---&gt;&gt;&gt; Grundangaben'!BN111,IF(SUM(CA$12)&lt;BL45,0,'1. Schritt ---&gt;&gt;&gt; Grundangaben'!BN111)))</f>
        <v>8</v>
      </c>
      <c r="BO45" s="30">
        <f t="shared" si="22"/>
        <v>8</v>
      </c>
      <c r="BP45" s="31">
        <f>IF(BM45='1. Schritt ---&gt;&gt;&gt; Grundangaben'!$X$12,'1. Schritt ---&gt;&gt;&gt; Grundangaben'!$T$12,IF('2. Schritt ---&gt;&gt;&gt; Erfassung &lt;&lt;&lt;'!BM45='1. Schritt ---&gt;&gt;&gt; Grundangaben'!$X$13,'1. Schritt ---&gt;&gt;&gt; Grundangaben'!$T$13,IF('2. Schritt ---&gt;&gt;&gt; Erfassung &lt;&lt;&lt;'!BM45='1. Schritt ---&gt;&gt;&gt; Grundangaben'!$X$14,'1. Schritt ---&gt;&gt;&gt; Grundangaben'!$T$14,IF('2. Schritt ---&gt;&gt;&gt; Erfassung &lt;&lt;&lt;'!BM45='1. Schritt ---&gt;&gt;&gt; Grundangaben'!$X$15,'1. Schritt ---&gt;&gt;&gt; Grundangaben'!$T$15,IF('2. Schritt ---&gt;&gt;&gt; Erfassung &lt;&lt;&lt;'!BM45='1. Schritt ---&gt;&gt;&gt; Grundangaben'!$X$16,'1. Schritt ---&gt;&gt;&gt; Grundangaben'!$T$16,0)))))</f>
        <v>8</v>
      </c>
      <c r="BQ45" s="154"/>
      <c r="BR45" s="155"/>
      <c r="BS45" s="156"/>
      <c r="BT45" s="152"/>
      <c r="BU45" s="314">
        <f t="shared" si="23"/>
      </c>
      <c r="BV45" s="316">
        <f t="shared" si="24"/>
      </c>
      <c r="BW45" s="316">
        <f t="shared" si="132"/>
        <v>0</v>
      </c>
      <c r="BX45" s="316">
        <f t="shared" si="26"/>
      </c>
      <c r="BY45" s="315">
        <f t="shared" si="27"/>
      </c>
      <c r="BZ45" s="82">
        <f t="shared" si="133"/>
      </c>
      <c r="CA45" s="130">
        <f t="shared" si="134"/>
      </c>
      <c r="CB45" s="128"/>
      <c r="CC45" s="129">
        <f t="shared" si="135"/>
        <v>-8</v>
      </c>
      <c r="CD45" s="157"/>
      <c r="CE45" s="301"/>
      <c r="CF45" s="148"/>
      <c r="CG45" s="28">
        <f>26</f>
        <v>26</v>
      </c>
      <c r="CH45" s="29" t="str">
        <f t="shared" si="112"/>
        <v>Mo</v>
      </c>
      <c r="CI45" s="30">
        <f>IF(SUM(CV$10)&gt;CG45,0,IF(CV$12="",'1. Schritt ---&gt;&gt;&gt; Grundangaben'!CI111,IF(SUM(CV$12)&lt;CG45,0,'1. Schritt ---&gt;&gt;&gt; Grundangaben'!CI111)))</f>
        <v>8</v>
      </c>
      <c r="CJ45" s="30">
        <f t="shared" si="31"/>
        <v>8</v>
      </c>
      <c r="CK45" s="31">
        <f>IF(CH45='1. Schritt ---&gt;&gt;&gt; Grundangaben'!$X$12,'1. Schritt ---&gt;&gt;&gt; Grundangaben'!$T$12,IF('2. Schritt ---&gt;&gt;&gt; Erfassung &lt;&lt;&lt;'!CH45='1. Schritt ---&gt;&gt;&gt; Grundangaben'!$X$13,'1. Schritt ---&gt;&gt;&gt; Grundangaben'!$T$13,IF('2. Schritt ---&gt;&gt;&gt; Erfassung &lt;&lt;&lt;'!CH45='1. Schritt ---&gt;&gt;&gt; Grundangaben'!$X$14,'1. Schritt ---&gt;&gt;&gt; Grundangaben'!$T$14,IF('2. Schritt ---&gt;&gt;&gt; Erfassung &lt;&lt;&lt;'!CH45='1. Schritt ---&gt;&gt;&gt; Grundangaben'!$X$15,'1. Schritt ---&gt;&gt;&gt; Grundangaben'!$T$15,IF('2. Schritt ---&gt;&gt;&gt; Erfassung &lt;&lt;&lt;'!CH45='1. Schritt ---&gt;&gt;&gt; Grundangaben'!$X$16,'1. Schritt ---&gt;&gt;&gt; Grundangaben'!$T$16,0)))))</f>
        <v>8</v>
      </c>
      <c r="CL45" s="154"/>
      <c r="CM45" s="155"/>
      <c r="CN45" s="156"/>
      <c r="CO45" s="152"/>
      <c r="CP45" s="314">
        <f t="shared" si="32"/>
      </c>
      <c r="CQ45" s="316">
        <f t="shared" si="33"/>
      </c>
      <c r="CR45" s="316">
        <f t="shared" si="136"/>
        <v>0</v>
      </c>
      <c r="CS45" s="316">
        <f t="shared" si="35"/>
      </c>
      <c r="CT45" s="315">
        <f t="shared" si="36"/>
      </c>
      <c r="CU45" s="82">
        <f t="shared" si="137"/>
      </c>
      <c r="CV45" s="130">
        <f t="shared" si="138"/>
      </c>
      <c r="CW45" s="128"/>
      <c r="CX45" s="129">
        <f t="shared" si="139"/>
        <v>-8</v>
      </c>
      <c r="CY45" s="157"/>
      <c r="CZ45" s="301"/>
      <c r="DA45" s="148"/>
      <c r="DB45" s="28">
        <f>26</f>
        <v>26</v>
      </c>
      <c r="DC45" s="29" t="str">
        <f t="shared" si="113"/>
        <v>Mo</v>
      </c>
      <c r="DD45" s="30">
        <f>IF(SUM(DQ$10)&gt;DB45,0,IF(DQ$12="",'1. Schritt ---&gt;&gt;&gt; Grundangaben'!DD111,IF(SUM(DQ$12)&lt;DB45,0,'1. Schritt ---&gt;&gt;&gt; Grundangaben'!DD111)))</f>
        <v>8</v>
      </c>
      <c r="DE45" s="30">
        <f t="shared" si="40"/>
        <v>8</v>
      </c>
      <c r="DF45" s="31">
        <f>IF(DC45='1. Schritt ---&gt;&gt;&gt; Grundangaben'!$X$12,'1. Schritt ---&gt;&gt;&gt; Grundangaben'!$T$12,IF('2. Schritt ---&gt;&gt;&gt; Erfassung &lt;&lt;&lt;'!DC45='1. Schritt ---&gt;&gt;&gt; Grundangaben'!$X$13,'1. Schritt ---&gt;&gt;&gt; Grundangaben'!$T$13,IF('2. Schritt ---&gt;&gt;&gt; Erfassung &lt;&lt;&lt;'!DC45='1. Schritt ---&gt;&gt;&gt; Grundangaben'!$X$14,'1. Schritt ---&gt;&gt;&gt; Grundangaben'!$T$14,IF('2. Schritt ---&gt;&gt;&gt; Erfassung &lt;&lt;&lt;'!DC45='1. Schritt ---&gt;&gt;&gt; Grundangaben'!$X$15,'1. Schritt ---&gt;&gt;&gt; Grundangaben'!$T$15,IF('2. Schritt ---&gt;&gt;&gt; Erfassung &lt;&lt;&lt;'!DC45='1. Schritt ---&gt;&gt;&gt; Grundangaben'!$X$16,'1. Schritt ---&gt;&gt;&gt; Grundangaben'!$T$16,0)))))</f>
        <v>8</v>
      </c>
      <c r="DG45" s="154"/>
      <c r="DH45" s="155"/>
      <c r="DI45" s="156"/>
      <c r="DJ45" s="152"/>
      <c r="DK45" s="314">
        <f t="shared" si="41"/>
      </c>
      <c r="DL45" s="316">
        <f t="shared" si="42"/>
      </c>
      <c r="DM45" s="316">
        <f t="shared" si="140"/>
        <v>0</v>
      </c>
      <c r="DN45" s="316">
        <f t="shared" si="44"/>
      </c>
      <c r="DO45" s="315">
        <f t="shared" si="45"/>
      </c>
      <c r="DP45" s="82">
        <f t="shared" si="141"/>
      </c>
      <c r="DQ45" s="130">
        <f t="shared" si="142"/>
      </c>
      <c r="DR45" s="128"/>
      <c r="DS45" s="129">
        <f t="shared" si="143"/>
        <v>-8</v>
      </c>
      <c r="DT45" s="157"/>
      <c r="DU45" s="301"/>
      <c r="DV45" s="148"/>
      <c r="DW45" s="28">
        <f>26</f>
        <v>26</v>
      </c>
      <c r="DX45" s="29" t="str">
        <f t="shared" si="114"/>
        <v>Mo</v>
      </c>
      <c r="DY45" s="30">
        <f>IF(SUM(EL$10)&gt;DW45,0,IF(EL$12="",'1. Schritt ---&gt;&gt;&gt; Grundangaben'!DY111,IF(SUM(EL$12)&lt;DW45,0,'1. Schritt ---&gt;&gt;&gt; Grundangaben'!DY111)))</f>
        <v>8</v>
      </c>
      <c r="DZ45" s="30">
        <f t="shared" si="49"/>
        <v>8</v>
      </c>
      <c r="EA45" s="31">
        <f>IF(DX45='1. Schritt ---&gt;&gt;&gt; Grundangaben'!$X$12,'1. Schritt ---&gt;&gt;&gt; Grundangaben'!$T$12,IF('2. Schritt ---&gt;&gt;&gt; Erfassung &lt;&lt;&lt;'!DX45='1. Schritt ---&gt;&gt;&gt; Grundangaben'!$X$13,'1. Schritt ---&gt;&gt;&gt; Grundangaben'!$T$13,IF('2. Schritt ---&gt;&gt;&gt; Erfassung &lt;&lt;&lt;'!DX45='1. Schritt ---&gt;&gt;&gt; Grundangaben'!$X$14,'1. Schritt ---&gt;&gt;&gt; Grundangaben'!$T$14,IF('2. Schritt ---&gt;&gt;&gt; Erfassung &lt;&lt;&lt;'!DX45='1. Schritt ---&gt;&gt;&gt; Grundangaben'!$X$15,'1. Schritt ---&gt;&gt;&gt; Grundangaben'!$T$15,IF('2. Schritt ---&gt;&gt;&gt; Erfassung &lt;&lt;&lt;'!DX45='1. Schritt ---&gt;&gt;&gt; Grundangaben'!$X$16,'1. Schritt ---&gt;&gt;&gt; Grundangaben'!$T$16,0)))))</f>
        <v>8</v>
      </c>
      <c r="EB45" s="154"/>
      <c r="EC45" s="155"/>
      <c r="ED45" s="156"/>
      <c r="EE45" s="152"/>
      <c r="EF45" s="314">
        <f t="shared" si="50"/>
      </c>
      <c r="EG45" s="316">
        <f t="shared" si="51"/>
      </c>
      <c r="EH45" s="316">
        <f t="shared" si="144"/>
        <v>0</v>
      </c>
      <c r="EI45" s="316">
        <f t="shared" si="53"/>
      </c>
      <c r="EJ45" s="315">
        <f t="shared" si="54"/>
      </c>
      <c r="EK45" s="82">
        <f t="shared" si="145"/>
      </c>
      <c r="EL45" s="130">
        <f t="shared" si="146"/>
      </c>
      <c r="EM45" s="128"/>
      <c r="EN45" s="129">
        <f t="shared" si="147"/>
        <v>-8</v>
      </c>
      <c r="EO45" s="157"/>
      <c r="EP45" s="301"/>
      <c r="EQ45" s="148"/>
      <c r="ER45" s="28">
        <f>26</f>
        <v>26</v>
      </c>
      <c r="ES45" s="29" t="str">
        <f t="shared" si="115"/>
        <v>Mo</v>
      </c>
      <c r="ET45" s="30">
        <f>IF(SUM(FG$10)&gt;ER45,0,IF(FG$12="",'1. Schritt ---&gt;&gt;&gt; Grundangaben'!ET111,IF(SUM(FG$12)&lt;ER45,0,'1. Schritt ---&gt;&gt;&gt; Grundangaben'!ET111)))</f>
        <v>8</v>
      </c>
      <c r="EU45" s="30">
        <f t="shared" si="58"/>
        <v>8</v>
      </c>
      <c r="EV45" s="31">
        <f>IF(ES45='1. Schritt ---&gt;&gt;&gt; Grundangaben'!$X$12,'1. Schritt ---&gt;&gt;&gt; Grundangaben'!$T$12,IF('2. Schritt ---&gt;&gt;&gt; Erfassung &lt;&lt;&lt;'!ES45='1. Schritt ---&gt;&gt;&gt; Grundangaben'!$X$13,'1. Schritt ---&gt;&gt;&gt; Grundangaben'!$T$13,IF('2. Schritt ---&gt;&gt;&gt; Erfassung &lt;&lt;&lt;'!ES45='1. Schritt ---&gt;&gt;&gt; Grundangaben'!$X$14,'1. Schritt ---&gt;&gt;&gt; Grundangaben'!$T$14,IF('2. Schritt ---&gt;&gt;&gt; Erfassung &lt;&lt;&lt;'!ES45='1. Schritt ---&gt;&gt;&gt; Grundangaben'!$X$15,'1. Schritt ---&gt;&gt;&gt; Grundangaben'!$T$15,IF('2. Schritt ---&gt;&gt;&gt; Erfassung &lt;&lt;&lt;'!ES45='1. Schritt ---&gt;&gt;&gt; Grundangaben'!$X$16,'1. Schritt ---&gt;&gt;&gt; Grundangaben'!$T$16,0)))))</f>
        <v>8</v>
      </c>
      <c r="EW45" s="154"/>
      <c r="EX45" s="155"/>
      <c r="EY45" s="156"/>
      <c r="EZ45" s="152"/>
      <c r="FA45" s="314">
        <f t="shared" si="59"/>
      </c>
      <c r="FB45" s="316">
        <f t="shared" si="60"/>
      </c>
      <c r="FC45" s="316">
        <f t="shared" si="148"/>
        <v>0</v>
      </c>
      <c r="FD45" s="316">
        <f t="shared" si="62"/>
      </c>
      <c r="FE45" s="315">
        <f t="shared" si="63"/>
      </c>
      <c r="FF45" s="82">
        <f t="shared" si="149"/>
      </c>
      <c r="FG45" s="130">
        <f t="shared" si="150"/>
      </c>
      <c r="FH45" s="128"/>
      <c r="FI45" s="129">
        <f t="shared" si="151"/>
        <v>-8</v>
      </c>
      <c r="FJ45" s="157"/>
      <c r="FK45" s="301"/>
      <c r="FL45" s="148"/>
      <c r="FM45" s="28">
        <f>26</f>
        <v>26</v>
      </c>
      <c r="FN45" s="29" t="str">
        <f t="shared" si="116"/>
        <v>Mo</v>
      </c>
      <c r="FO45" s="30">
        <f>IF(SUM(GB$10)&gt;FM45,0,IF(GB$12="",'1. Schritt ---&gt;&gt;&gt; Grundangaben'!FO111,IF(SUM(GB$12)&lt;FM45,0,'1. Schritt ---&gt;&gt;&gt; Grundangaben'!FO111)))</f>
        <v>8</v>
      </c>
      <c r="FP45" s="30">
        <f t="shared" si="67"/>
        <v>8</v>
      </c>
      <c r="FQ45" s="31">
        <f>IF(FN45='1. Schritt ---&gt;&gt;&gt; Grundangaben'!$X$12,'1. Schritt ---&gt;&gt;&gt; Grundangaben'!$T$12,IF('2. Schritt ---&gt;&gt;&gt; Erfassung &lt;&lt;&lt;'!FN45='1. Schritt ---&gt;&gt;&gt; Grundangaben'!$X$13,'1. Schritt ---&gt;&gt;&gt; Grundangaben'!$T$13,IF('2. Schritt ---&gt;&gt;&gt; Erfassung &lt;&lt;&lt;'!FN45='1. Schritt ---&gt;&gt;&gt; Grundangaben'!$X$14,'1. Schritt ---&gt;&gt;&gt; Grundangaben'!$T$14,IF('2. Schritt ---&gt;&gt;&gt; Erfassung &lt;&lt;&lt;'!FN45='1. Schritt ---&gt;&gt;&gt; Grundangaben'!$X$15,'1. Schritt ---&gt;&gt;&gt; Grundangaben'!$T$15,IF('2. Schritt ---&gt;&gt;&gt; Erfassung &lt;&lt;&lt;'!FN45='1. Schritt ---&gt;&gt;&gt; Grundangaben'!$X$16,'1. Schritt ---&gt;&gt;&gt; Grundangaben'!$T$16,0)))))</f>
        <v>8</v>
      </c>
      <c r="FR45" s="154"/>
      <c r="FS45" s="155"/>
      <c r="FT45" s="156"/>
      <c r="FU45" s="152"/>
      <c r="FV45" s="314">
        <f t="shared" si="68"/>
      </c>
      <c r="FW45" s="316">
        <f t="shared" si="69"/>
      </c>
      <c r="FX45" s="316">
        <f t="shared" si="152"/>
        <v>0</v>
      </c>
      <c r="FY45" s="316">
        <f t="shared" si="71"/>
      </c>
      <c r="FZ45" s="315">
        <f t="shared" si="72"/>
      </c>
      <c r="GA45" s="82">
        <f t="shared" si="153"/>
      </c>
      <c r="GB45" s="130">
        <f t="shared" si="154"/>
      </c>
      <c r="GC45" s="128"/>
      <c r="GD45" s="129">
        <f t="shared" si="155"/>
        <v>-8</v>
      </c>
      <c r="GE45" s="157"/>
      <c r="GF45" s="301"/>
      <c r="GG45" s="148"/>
      <c r="GH45" s="28">
        <f>26</f>
        <v>26</v>
      </c>
      <c r="GI45" s="29" t="str">
        <f t="shared" si="117"/>
        <v>Mo</v>
      </c>
      <c r="GJ45" s="30">
        <f>IF(SUM(GW$10)&gt;GH45,0,IF(GW$12="",'1. Schritt ---&gt;&gt;&gt; Grundangaben'!GJ111,IF(SUM(GW$12)&lt;GH45,0,'1. Schritt ---&gt;&gt;&gt; Grundangaben'!GJ111)))</f>
        <v>8</v>
      </c>
      <c r="GK45" s="30">
        <f t="shared" si="76"/>
        <v>8</v>
      </c>
      <c r="GL45" s="31">
        <f>IF(GI45='1. Schritt ---&gt;&gt;&gt; Grundangaben'!$X$12,'1. Schritt ---&gt;&gt;&gt; Grundangaben'!$T$12,IF('2. Schritt ---&gt;&gt;&gt; Erfassung &lt;&lt;&lt;'!GI45='1. Schritt ---&gt;&gt;&gt; Grundangaben'!$X$13,'1. Schritt ---&gt;&gt;&gt; Grundangaben'!$T$13,IF('2. Schritt ---&gt;&gt;&gt; Erfassung &lt;&lt;&lt;'!GI45='1. Schritt ---&gt;&gt;&gt; Grundangaben'!$X$14,'1. Schritt ---&gt;&gt;&gt; Grundangaben'!$T$14,IF('2. Schritt ---&gt;&gt;&gt; Erfassung &lt;&lt;&lt;'!GI45='1. Schritt ---&gt;&gt;&gt; Grundangaben'!$X$15,'1. Schritt ---&gt;&gt;&gt; Grundangaben'!$T$15,IF('2. Schritt ---&gt;&gt;&gt; Erfassung &lt;&lt;&lt;'!GI45='1. Schritt ---&gt;&gt;&gt; Grundangaben'!$X$16,'1. Schritt ---&gt;&gt;&gt; Grundangaben'!$T$16,0)))))</f>
        <v>8</v>
      </c>
      <c r="GM45" s="154"/>
      <c r="GN45" s="155"/>
      <c r="GO45" s="156"/>
      <c r="GP45" s="152"/>
      <c r="GQ45" s="314">
        <f t="shared" si="77"/>
      </c>
      <c r="GR45" s="316">
        <f t="shared" si="78"/>
      </c>
      <c r="GS45" s="316">
        <f t="shared" si="156"/>
        <v>0</v>
      </c>
      <c r="GT45" s="316">
        <f t="shared" si="80"/>
      </c>
      <c r="GU45" s="315">
        <f t="shared" si="81"/>
      </c>
      <c r="GV45" s="82">
        <f t="shared" si="157"/>
      </c>
      <c r="GW45" s="130">
        <f t="shared" si="158"/>
      </c>
      <c r="GX45" s="128"/>
      <c r="GY45" s="129">
        <f t="shared" si="159"/>
        <v>-8</v>
      </c>
      <c r="GZ45" s="157"/>
      <c r="HA45" s="301"/>
      <c r="HB45" s="148"/>
      <c r="HC45" s="28">
        <f>26</f>
        <v>26</v>
      </c>
      <c r="HD45" s="29" t="str">
        <f t="shared" si="118"/>
        <v>Mo</v>
      </c>
      <c r="HE45" s="30">
        <f>IF(SUM(HR$10)&gt;HC45,0,IF(HR$12="",'1. Schritt ---&gt;&gt;&gt; Grundangaben'!HE111,IF(SUM(HR$12)&lt;HC45,0,'1. Schritt ---&gt;&gt;&gt; Grundangaben'!HE111)))</f>
        <v>8</v>
      </c>
      <c r="HF45" s="30">
        <f t="shared" si="85"/>
        <v>8</v>
      </c>
      <c r="HG45" s="31">
        <f>IF(HD45='1. Schritt ---&gt;&gt;&gt; Grundangaben'!$X$12,'1. Schritt ---&gt;&gt;&gt; Grundangaben'!$T$12,IF('2. Schritt ---&gt;&gt;&gt; Erfassung &lt;&lt;&lt;'!HD45='1. Schritt ---&gt;&gt;&gt; Grundangaben'!$X$13,'1. Schritt ---&gt;&gt;&gt; Grundangaben'!$T$13,IF('2. Schritt ---&gt;&gt;&gt; Erfassung &lt;&lt;&lt;'!HD45='1. Schritt ---&gt;&gt;&gt; Grundangaben'!$X$14,'1. Schritt ---&gt;&gt;&gt; Grundangaben'!$T$14,IF('2. Schritt ---&gt;&gt;&gt; Erfassung &lt;&lt;&lt;'!HD45='1. Schritt ---&gt;&gt;&gt; Grundangaben'!$X$15,'1. Schritt ---&gt;&gt;&gt; Grundangaben'!$T$15,IF('2. Schritt ---&gt;&gt;&gt; Erfassung &lt;&lt;&lt;'!HD45='1. Schritt ---&gt;&gt;&gt; Grundangaben'!$X$16,'1. Schritt ---&gt;&gt;&gt; Grundangaben'!$T$16,0)))))</f>
        <v>8</v>
      </c>
      <c r="HH45" s="154"/>
      <c r="HI45" s="155"/>
      <c r="HJ45" s="156"/>
      <c r="HK45" s="152"/>
      <c r="HL45" s="314">
        <f t="shared" si="86"/>
      </c>
      <c r="HM45" s="316">
        <f t="shared" si="87"/>
      </c>
      <c r="HN45" s="316">
        <f t="shared" si="160"/>
        <v>0</v>
      </c>
      <c r="HO45" s="316">
        <f t="shared" si="89"/>
      </c>
      <c r="HP45" s="315">
        <f t="shared" si="90"/>
      </c>
      <c r="HQ45" s="82">
        <f t="shared" si="161"/>
      </c>
      <c r="HR45" s="130">
        <f t="shared" si="162"/>
      </c>
      <c r="HS45" s="128"/>
      <c r="HT45" s="129">
        <f t="shared" si="163"/>
        <v>-8</v>
      </c>
      <c r="HU45" s="157"/>
      <c r="HV45" s="301"/>
      <c r="HW45" s="148"/>
      <c r="HX45" s="266">
        <f>26</f>
        <v>26</v>
      </c>
      <c r="HY45" s="267" t="str">
        <f t="shared" si="119"/>
        <v>Mo</v>
      </c>
      <c r="HZ45" s="268">
        <f>IF(SUM(IM$10)&gt;HX45,0,IF(IM$12="",'1. Schritt ---&gt;&gt;&gt; Grundangaben'!HZ111,IF(SUM(IM$12)&lt;HX45,0,'1. Schritt ---&gt;&gt;&gt; Grundangaben'!HZ111)))</f>
        <v>8</v>
      </c>
      <c r="IA45" s="268">
        <f t="shared" si="94"/>
        <v>8</v>
      </c>
      <c r="IB45" s="31">
        <f>IF(HY45='1. Schritt ---&gt;&gt;&gt; Grundangaben'!$X$12,'1. Schritt ---&gt;&gt;&gt; Grundangaben'!$T$12,IF('2. Schritt ---&gt;&gt;&gt; Erfassung &lt;&lt;&lt;'!HY45='1. Schritt ---&gt;&gt;&gt; Grundangaben'!$X$13,'1. Schritt ---&gt;&gt;&gt; Grundangaben'!$T$13,IF('2. Schritt ---&gt;&gt;&gt; Erfassung &lt;&lt;&lt;'!HY45='1. Schritt ---&gt;&gt;&gt; Grundangaben'!$X$14,'1. Schritt ---&gt;&gt;&gt; Grundangaben'!$T$14,IF('2. Schritt ---&gt;&gt;&gt; Erfassung &lt;&lt;&lt;'!HY45='1. Schritt ---&gt;&gt;&gt; Grundangaben'!$X$15,'1. Schritt ---&gt;&gt;&gt; Grundangaben'!$T$15,IF('2. Schritt ---&gt;&gt;&gt; Erfassung &lt;&lt;&lt;'!HY45='1. Schritt ---&gt;&gt;&gt; Grundangaben'!$X$16,'1. Schritt ---&gt;&gt;&gt; Grundangaben'!$T$16,0)))))</f>
        <v>8</v>
      </c>
      <c r="IC45" s="260"/>
      <c r="ID45" s="261"/>
      <c r="IE45" s="262"/>
      <c r="IF45" s="263"/>
      <c r="IG45" s="314">
        <f t="shared" si="95"/>
      </c>
      <c r="IH45" s="316">
        <f t="shared" si="96"/>
      </c>
      <c r="II45" s="316">
        <f t="shared" si="164"/>
        <v>0</v>
      </c>
      <c r="IJ45" s="316">
        <f t="shared" si="98"/>
      </c>
      <c r="IK45" s="315">
        <f t="shared" si="99"/>
      </c>
      <c r="IL45" s="82">
        <f t="shared" si="165"/>
      </c>
      <c r="IM45" s="130">
        <f t="shared" si="166"/>
      </c>
      <c r="IN45" s="128"/>
      <c r="IO45" s="129">
        <f t="shared" si="167"/>
        <v>-8</v>
      </c>
      <c r="IP45" s="157"/>
      <c r="IQ45" s="301"/>
      <c r="IR45" s="148"/>
    </row>
    <row r="46" spans="1:252" s="32" customFormat="1" ht="22.5" customHeight="1">
      <c r="A46" s="28">
        <f>27</f>
        <v>27</v>
      </c>
      <c r="B46" s="29" t="str">
        <f t="shared" si="108"/>
        <v>Di</v>
      </c>
      <c r="C46" s="30">
        <f>IF(SUM(P$10)&gt;A46,0,IF(P$12="",'1. Schritt ---&gt;&gt;&gt; Grundangaben'!C112,IF(SUM(P$12)&lt;A46,0,'1. Schritt ---&gt;&gt;&gt; Grundangaben'!C112)))</f>
        <v>8</v>
      </c>
      <c r="D46" s="30">
        <f t="shared" si="103"/>
        <v>8</v>
      </c>
      <c r="E46" s="31">
        <f>IF(B46='1. Schritt ---&gt;&gt;&gt; Grundangaben'!$X$12,'1. Schritt ---&gt;&gt;&gt; Grundangaben'!$T$12,IF('2. Schritt ---&gt;&gt;&gt; Erfassung &lt;&lt;&lt;'!B46='1. Schritt ---&gt;&gt;&gt; Grundangaben'!$X$13,'1. Schritt ---&gt;&gt;&gt; Grundangaben'!$T$13,IF('2. Schritt ---&gt;&gt;&gt; Erfassung &lt;&lt;&lt;'!B46='1. Schritt ---&gt;&gt;&gt; Grundangaben'!$X$14,'1. Schritt ---&gt;&gt;&gt; Grundangaben'!$T$14,IF('2. Schritt ---&gt;&gt;&gt; Erfassung &lt;&lt;&lt;'!B46='1. Schritt ---&gt;&gt;&gt; Grundangaben'!$X$15,'1. Schritt ---&gt;&gt;&gt; Grundangaben'!$T$15,IF('2. Schritt ---&gt;&gt;&gt; Erfassung &lt;&lt;&lt;'!B46='1. Schritt ---&gt;&gt;&gt; Grundangaben'!$X$16,'1. Schritt ---&gt;&gt;&gt; Grundangaben'!$T$16,0)))))</f>
        <v>8</v>
      </c>
      <c r="F46" s="154"/>
      <c r="G46" s="155"/>
      <c r="H46" s="156"/>
      <c r="I46" s="312"/>
      <c r="J46" s="314">
        <f t="shared" si="168"/>
      </c>
      <c r="K46" s="316">
        <f t="shared" si="169"/>
      </c>
      <c r="L46" s="316">
        <f t="shared" si="104"/>
        <v>0</v>
      </c>
      <c r="M46" s="316">
        <f t="shared" si="170"/>
      </c>
      <c r="N46" s="315">
        <f t="shared" si="171"/>
      </c>
      <c r="O46" s="82">
        <f t="shared" si="105"/>
      </c>
      <c r="P46" s="130">
        <f t="shared" si="106"/>
      </c>
      <c r="Q46" s="128"/>
      <c r="R46" s="129">
        <f t="shared" si="107"/>
        <v>-8</v>
      </c>
      <c r="S46" s="157"/>
      <c r="T46" s="301"/>
      <c r="U46" s="148"/>
      <c r="V46" s="28">
        <f>27</f>
        <v>27</v>
      </c>
      <c r="W46" s="29" t="str">
        <f t="shared" si="109"/>
        <v>Di</v>
      </c>
      <c r="X46" s="30">
        <f>IF(SUM(AK$10)&gt;V46,0,IF(AK$12="",'1. Schritt ---&gt;&gt;&gt; Grundangaben'!X112,IF(SUM(AK$12)&lt;V46,0,'1. Schritt ---&gt;&gt;&gt; Grundangaben'!X112)))</f>
        <v>8</v>
      </c>
      <c r="Y46" s="30">
        <f t="shared" si="4"/>
        <v>8</v>
      </c>
      <c r="Z46" s="31">
        <f>IF(W46='1. Schritt ---&gt;&gt;&gt; Grundangaben'!$X$12,'1. Schritt ---&gt;&gt;&gt; Grundangaben'!$T$12,IF('2. Schritt ---&gt;&gt;&gt; Erfassung &lt;&lt;&lt;'!W46='1. Schritt ---&gt;&gt;&gt; Grundangaben'!$X$13,'1. Schritt ---&gt;&gt;&gt; Grundangaben'!$T$13,IF('2. Schritt ---&gt;&gt;&gt; Erfassung &lt;&lt;&lt;'!W46='1. Schritt ---&gt;&gt;&gt; Grundangaben'!$X$14,'1. Schritt ---&gt;&gt;&gt; Grundangaben'!$T$14,IF('2. Schritt ---&gt;&gt;&gt; Erfassung &lt;&lt;&lt;'!W46='1. Schritt ---&gt;&gt;&gt; Grundangaben'!$X$15,'1. Schritt ---&gt;&gt;&gt; Grundangaben'!$T$15,IF('2. Schritt ---&gt;&gt;&gt; Erfassung &lt;&lt;&lt;'!W46='1. Schritt ---&gt;&gt;&gt; Grundangaben'!$X$16,'1. Schritt ---&gt;&gt;&gt; Grundangaben'!$T$16,0)))))</f>
        <v>8</v>
      </c>
      <c r="AA46" s="154"/>
      <c r="AB46" s="155"/>
      <c r="AC46" s="156"/>
      <c r="AD46" s="152"/>
      <c r="AE46" s="314">
        <f t="shared" si="5"/>
      </c>
      <c r="AF46" s="316">
        <f t="shared" si="6"/>
      </c>
      <c r="AG46" s="316">
        <f t="shared" si="124"/>
        <v>0</v>
      </c>
      <c r="AH46" s="316">
        <f t="shared" si="8"/>
      </c>
      <c r="AI46" s="315">
        <f t="shared" si="9"/>
      </c>
      <c r="AJ46" s="82">
        <f t="shared" si="125"/>
      </c>
      <c r="AK46" s="130">
        <f t="shared" si="126"/>
      </c>
      <c r="AL46" s="128"/>
      <c r="AM46" s="129">
        <f t="shared" si="127"/>
        <v>-8</v>
      </c>
      <c r="AN46" s="157"/>
      <c r="AO46" s="301"/>
      <c r="AP46" s="148"/>
      <c r="AQ46" s="28">
        <f>27</f>
        <v>27</v>
      </c>
      <c r="AR46" s="29" t="str">
        <f t="shared" si="110"/>
        <v>Di</v>
      </c>
      <c r="AS46" s="30">
        <f>IF(SUM(BF$10)&gt;AQ46,0,IF(BF$12="",'1. Schritt ---&gt;&gt;&gt; Grundangaben'!AS112,IF(SUM(BF$12)&lt;AQ46,0,'1. Schritt ---&gt;&gt;&gt; Grundangaben'!AS112)))</f>
        <v>8</v>
      </c>
      <c r="AT46" s="30">
        <f t="shared" si="13"/>
        <v>8</v>
      </c>
      <c r="AU46" s="31">
        <f>IF(AR46='1. Schritt ---&gt;&gt;&gt; Grundangaben'!$X$12,'1. Schritt ---&gt;&gt;&gt; Grundangaben'!$T$12,IF('2. Schritt ---&gt;&gt;&gt; Erfassung &lt;&lt;&lt;'!AR46='1. Schritt ---&gt;&gt;&gt; Grundangaben'!$X$13,'1. Schritt ---&gt;&gt;&gt; Grundangaben'!$T$13,IF('2. Schritt ---&gt;&gt;&gt; Erfassung &lt;&lt;&lt;'!AR46='1. Schritt ---&gt;&gt;&gt; Grundangaben'!$X$14,'1. Schritt ---&gt;&gt;&gt; Grundangaben'!$T$14,IF('2. Schritt ---&gt;&gt;&gt; Erfassung &lt;&lt;&lt;'!AR46='1. Schritt ---&gt;&gt;&gt; Grundangaben'!$X$15,'1. Schritt ---&gt;&gt;&gt; Grundangaben'!$T$15,IF('2. Schritt ---&gt;&gt;&gt; Erfassung &lt;&lt;&lt;'!AR46='1. Schritt ---&gt;&gt;&gt; Grundangaben'!$X$16,'1. Schritt ---&gt;&gt;&gt; Grundangaben'!$T$16,0)))))</f>
        <v>8</v>
      </c>
      <c r="AV46" s="154"/>
      <c r="AW46" s="155"/>
      <c r="AX46" s="156"/>
      <c r="AY46" s="152"/>
      <c r="AZ46" s="314">
        <f t="shared" si="14"/>
      </c>
      <c r="BA46" s="316">
        <f t="shared" si="15"/>
      </c>
      <c r="BB46" s="316">
        <f t="shared" si="128"/>
        <v>0</v>
      </c>
      <c r="BC46" s="316">
        <f t="shared" si="17"/>
      </c>
      <c r="BD46" s="315">
        <f t="shared" si="18"/>
      </c>
      <c r="BE46" s="82">
        <f t="shared" si="129"/>
      </c>
      <c r="BF46" s="130">
        <f t="shared" si="130"/>
      </c>
      <c r="BG46" s="128"/>
      <c r="BH46" s="129">
        <f t="shared" si="131"/>
        <v>-8</v>
      </c>
      <c r="BI46" s="157"/>
      <c r="BJ46" s="301"/>
      <c r="BK46" s="148"/>
      <c r="BL46" s="28">
        <f>27</f>
        <v>27</v>
      </c>
      <c r="BM46" s="29" t="str">
        <f t="shared" si="111"/>
        <v>Di</v>
      </c>
      <c r="BN46" s="30">
        <f>IF(SUM(CA$10)&gt;BL46,0,IF(CA$12="",'1. Schritt ---&gt;&gt;&gt; Grundangaben'!BN112,IF(SUM(CA$12)&lt;BL46,0,'1. Schritt ---&gt;&gt;&gt; Grundangaben'!BN112)))</f>
        <v>8</v>
      </c>
      <c r="BO46" s="30">
        <f t="shared" si="22"/>
        <v>8</v>
      </c>
      <c r="BP46" s="31">
        <f>IF(BM46='1. Schritt ---&gt;&gt;&gt; Grundangaben'!$X$12,'1. Schritt ---&gt;&gt;&gt; Grundangaben'!$T$12,IF('2. Schritt ---&gt;&gt;&gt; Erfassung &lt;&lt;&lt;'!BM46='1. Schritt ---&gt;&gt;&gt; Grundangaben'!$X$13,'1. Schritt ---&gt;&gt;&gt; Grundangaben'!$T$13,IF('2. Schritt ---&gt;&gt;&gt; Erfassung &lt;&lt;&lt;'!BM46='1. Schritt ---&gt;&gt;&gt; Grundangaben'!$X$14,'1. Schritt ---&gt;&gt;&gt; Grundangaben'!$T$14,IF('2. Schritt ---&gt;&gt;&gt; Erfassung &lt;&lt;&lt;'!BM46='1. Schritt ---&gt;&gt;&gt; Grundangaben'!$X$15,'1. Schritt ---&gt;&gt;&gt; Grundangaben'!$T$15,IF('2. Schritt ---&gt;&gt;&gt; Erfassung &lt;&lt;&lt;'!BM46='1. Schritt ---&gt;&gt;&gt; Grundangaben'!$X$16,'1. Schritt ---&gt;&gt;&gt; Grundangaben'!$T$16,0)))))</f>
        <v>8</v>
      </c>
      <c r="BQ46" s="154"/>
      <c r="BR46" s="155"/>
      <c r="BS46" s="156"/>
      <c r="BT46" s="152"/>
      <c r="BU46" s="314">
        <f t="shared" si="23"/>
      </c>
      <c r="BV46" s="316">
        <f t="shared" si="24"/>
      </c>
      <c r="BW46" s="316">
        <f t="shared" si="132"/>
        <v>0</v>
      </c>
      <c r="BX46" s="316">
        <f t="shared" si="26"/>
      </c>
      <c r="BY46" s="315">
        <f t="shared" si="27"/>
      </c>
      <c r="BZ46" s="82">
        <f t="shared" si="133"/>
      </c>
      <c r="CA46" s="130">
        <f t="shared" si="134"/>
      </c>
      <c r="CB46" s="128"/>
      <c r="CC46" s="129">
        <f t="shared" si="135"/>
        <v>-8</v>
      </c>
      <c r="CD46" s="157"/>
      <c r="CE46" s="301"/>
      <c r="CF46" s="148"/>
      <c r="CG46" s="28">
        <f>27</f>
        <v>27</v>
      </c>
      <c r="CH46" s="29" t="str">
        <f t="shared" si="112"/>
        <v>Di</v>
      </c>
      <c r="CI46" s="30">
        <f>IF(SUM(CV$10)&gt;CG46,0,IF(CV$12="",'1. Schritt ---&gt;&gt;&gt; Grundangaben'!CI112,IF(SUM(CV$12)&lt;CG46,0,'1. Schritt ---&gt;&gt;&gt; Grundangaben'!CI112)))</f>
        <v>8</v>
      </c>
      <c r="CJ46" s="30">
        <f t="shared" si="31"/>
        <v>8</v>
      </c>
      <c r="CK46" s="31">
        <f>IF(CH46='1. Schritt ---&gt;&gt;&gt; Grundangaben'!$X$12,'1. Schritt ---&gt;&gt;&gt; Grundangaben'!$T$12,IF('2. Schritt ---&gt;&gt;&gt; Erfassung &lt;&lt;&lt;'!CH46='1. Schritt ---&gt;&gt;&gt; Grundangaben'!$X$13,'1. Schritt ---&gt;&gt;&gt; Grundangaben'!$T$13,IF('2. Schritt ---&gt;&gt;&gt; Erfassung &lt;&lt;&lt;'!CH46='1. Schritt ---&gt;&gt;&gt; Grundangaben'!$X$14,'1. Schritt ---&gt;&gt;&gt; Grundangaben'!$T$14,IF('2. Schritt ---&gt;&gt;&gt; Erfassung &lt;&lt;&lt;'!CH46='1. Schritt ---&gt;&gt;&gt; Grundangaben'!$X$15,'1. Schritt ---&gt;&gt;&gt; Grundangaben'!$T$15,IF('2. Schritt ---&gt;&gt;&gt; Erfassung &lt;&lt;&lt;'!CH46='1. Schritt ---&gt;&gt;&gt; Grundangaben'!$X$16,'1. Schritt ---&gt;&gt;&gt; Grundangaben'!$T$16,0)))))</f>
        <v>8</v>
      </c>
      <c r="CL46" s="154"/>
      <c r="CM46" s="155"/>
      <c r="CN46" s="156"/>
      <c r="CO46" s="152"/>
      <c r="CP46" s="314">
        <f t="shared" si="32"/>
      </c>
      <c r="CQ46" s="316">
        <f t="shared" si="33"/>
      </c>
      <c r="CR46" s="316">
        <f t="shared" si="136"/>
        <v>0</v>
      </c>
      <c r="CS46" s="316">
        <f t="shared" si="35"/>
      </c>
      <c r="CT46" s="315">
        <f t="shared" si="36"/>
      </c>
      <c r="CU46" s="82">
        <f t="shared" si="137"/>
      </c>
      <c r="CV46" s="130">
        <f t="shared" si="138"/>
      </c>
      <c r="CW46" s="128"/>
      <c r="CX46" s="129">
        <f t="shared" si="139"/>
        <v>-8</v>
      </c>
      <c r="CY46" s="157"/>
      <c r="CZ46" s="301"/>
      <c r="DA46" s="148"/>
      <c r="DB46" s="28">
        <f>27</f>
        <v>27</v>
      </c>
      <c r="DC46" s="29" t="str">
        <f t="shared" si="113"/>
        <v>Di</v>
      </c>
      <c r="DD46" s="30">
        <f>IF(SUM(DQ$10)&gt;DB46,0,IF(DQ$12="",'1. Schritt ---&gt;&gt;&gt; Grundangaben'!DD112,IF(SUM(DQ$12)&lt;DB46,0,'1. Schritt ---&gt;&gt;&gt; Grundangaben'!DD112)))</f>
        <v>8</v>
      </c>
      <c r="DE46" s="30">
        <f t="shared" si="40"/>
        <v>8</v>
      </c>
      <c r="DF46" s="31">
        <f>IF(DC46='1. Schritt ---&gt;&gt;&gt; Grundangaben'!$X$12,'1. Schritt ---&gt;&gt;&gt; Grundangaben'!$T$12,IF('2. Schritt ---&gt;&gt;&gt; Erfassung &lt;&lt;&lt;'!DC46='1. Schritt ---&gt;&gt;&gt; Grundangaben'!$X$13,'1. Schritt ---&gt;&gt;&gt; Grundangaben'!$T$13,IF('2. Schritt ---&gt;&gt;&gt; Erfassung &lt;&lt;&lt;'!DC46='1. Schritt ---&gt;&gt;&gt; Grundangaben'!$X$14,'1. Schritt ---&gt;&gt;&gt; Grundangaben'!$T$14,IF('2. Schritt ---&gt;&gt;&gt; Erfassung &lt;&lt;&lt;'!DC46='1. Schritt ---&gt;&gt;&gt; Grundangaben'!$X$15,'1. Schritt ---&gt;&gt;&gt; Grundangaben'!$T$15,IF('2. Schritt ---&gt;&gt;&gt; Erfassung &lt;&lt;&lt;'!DC46='1. Schritt ---&gt;&gt;&gt; Grundangaben'!$X$16,'1. Schritt ---&gt;&gt;&gt; Grundangaben'!$T$16,0)))))</f>
        <v>8</v>
      </c>
      <c r="DG46" s="154"/>
      <c r="DH46" s="155"/>
      <c r="DI46" s="156"/>
      <c r="DJ46" s="152"/>
      <c r="DK46" s="314">
        <f t="shared" si="41"/>
      </c>
      <c r="DL46" s="316">
        <f t="shared" si="42"/>
      </c>
      <c r="DM46" s="316">
        <f t="shared" si="140"/>
        <v>0</v>
      </c>
      <c r="DN46" s="316">
        <f t="shared" si="44"/>
      </c>
      <c r="DO46" s="315">
        <f t="shared" si="45"/>
      </c>
      <c r="DP46" s="82">
        <f t="shared" si="141"/>
      </c>
      <c r="DQ46" s="130">
        <f t="shared" si="142"/>
      </c>
      <c r="DR46" s="128"/>
      <c r="DS46" s="129">
        <f t="shared" si="143"/>
        <v>-8</v>
      </c>
      <c r="DT46" s="157"/>
      <c r="DU46" s="301"/>
      <c r="DV46" s="148"/>
      <c r="DW46" s="28">
        <f>27</f>
        <v>27</v>
      </c>
      <c r="DX46" s="29" t="str">
        <f t="shared" si="114"/>
        <v>Di</v>
      </c>
      <c r="DY46" s="30">
        <f>IF(SUM(EL$10)&gt;DW46,0,IF(EL$12="",'1. Schritt ---&gt;&gt;&gt; Grundangaben'!DY112,IF(SUM(EL$12)&lt;DW46,0,'1. Schritt ---&gt;&gt;&gt; Grundangaben'!DY112)))</f>
        <v>8</v>
      </c>
      <c r="DZ46" s="30">
        <f t="shared" si="49"/>
        <v>8</v>
      </c>
      <c r="EA46" s="31">
        <f>IF(DX46='1. Schritt ---&gt;&gt;&gt; Grundangaben'!$X$12,'1. Schritt ---&gt;&gt;&gt; Grundangaben'!$T$12,IF('2. Schritt ---&gt;&gt;&gt; Erfassung &lt;&lt;&lt;'!DX46='1. Schritt ---&gt;&gt;&gt; Grundangaben'!$X$13,'1. Schritt ---&gt;&gt;&gt; Grundangaben'!$T$13,IF('2. Schritt ---&gt;&gt;&gt; Erfassung &lt;&lt;&lt;'!DX46='1. Schritt ---&gt;&gt;&gt; Grundangaben'!$X$14,'1. Schritt ---&gt;&gt;&gt; Grundangaben'!$T$14,IF('2. Schritt ---&gt;&gt;&gt; Erfassung &lt;&lt;&lt;'!DX46='1. Schritt ---&gt;&gt;&gt; Grundangaben'!$X$15,'1. Schritt ---&gt;&gt;&gt; Grundangaben'!$T$15,IF('2. Schritt ---&gt;&gt;&gt; Erfassung &lt;&lt;&lt;'!DX46='1. Schritt ---&gt;&gt;&gt; Grundangaben'!$X$16,'1. Schritt ---&gt;&gt;&gt; Grundangaben'!$T$16,0)))))</f>
        <v>8</v>
      </c>
      <c r="EB46" s="154"/>
      <c r="EC46" s="155"/>
      <c r="ED46" s="156"/>
      <c r="EE46" s="152"/>
      <c r="EF46" s="314">
        <f t="shared" si="50"/>
      </c>
      <c r="EG46" s="316">
        <f t="shared" si="51"/>
      </c>
      <c r="EH46" s="316">
        <f t="shared" si="144"/>
        <v>0</v>
      </c>
      <c r="EI46" s="316">
        <f t="shared" si="53"/>
      </c>
      <c r="EJ46" s="315">
        <f t="shared" si="54"/>
      </c>
      <c r="EK46" s="82">
        <f t="shared" si="145"/>
      </c>
      <c r="EL46" s="130">
        <f t="shared" si="146"/>
      </c>
      <c r="EM46" s="128"/>
      <c r="EN46" s="129">
        <f t="shared" si="147"/>
        <v>-8</v>
      </c>
      <c r="EO46" s="157"/>
      <c r="EP46" s="301"/>
      <c r="EQ46" s="148"/>
      <c r="ER46" s="28">
        <f>27</f>
        <v>27</v>
      </c>
      <c r="ES46" s="29" t="str">
        <f t="shared" si="115"/>
        <v>Di</v>
      </c>
      <c r="ET46" s="30">
        <f>IF(SUM(FG$10)&gt;ER46,0,IF(FG$12="",'1. Schritt ---&gt;&gt;&gt; Grundangaben'!ET112,IF(SUM(FG$12)&lt;ER46,0,'1. Schritt ---&gt;&gt;&gt; Grundangaben'!ET112)))</f>
        <v>8</v>
      </c>
      <c r="EU46" s="30">
        <f t="shared" si="58"/>
        <v>8</v>
      </c>
      <c r="EV46" s="31">
        <f>IF(ES46='1. Schritt ---&gt;&gt;&gt; Grundangaben'!$X$12,'1. Schritt ---&gt;&gt;&gt; Grundangaben'!$T$12,IF('2. Schritt ---&gt;&gt;&gt; Erfassung &lt;&lt;&lt;'!ES46='1. Schritt ---&gt;&gt;&gt; Grundangaben'!$X$13,'1. Schritt ---&gt;&gt;&gt; Grundangaben'!$T$13,IF('2. Schritt ---&gt;&gt;&gt; Erfassung &lt;&lt;&lt;'!ES46='1. Schritt ---&gt;&gt;&gt; Grundangaben'!$X$14,'1. Schritt ---&gt;&gt;&gt; Grundangaben'!$T$14,IF('2. Schritt ---&gt;&gt;&gt; Erfassung &lt;&lt;&lt;'!ES46='1. Schritt ---&gt;&gt;&gt; Grundangaben'!$X$15,'1. Schritt ---&gt;&gt;&gt; Grundangaben'!$T$15,IF('2. Schritt ---&gt;&gt;&gt; Erfassung &lt;&lt;&lt;'!ES46='1. Schritt ---&gt;&gt;&gt; Grundangaben'!$X$16,'1. Schritt ---&gt;&gt;&gt; Grundangaben'!$T$16,0)))))</f>
        <v>8</v>
      </c>
      <c r="EW46" s="154"/>
      <c r="EX46" s="155"/>
      <c r="EY46" s="156"/>
      <c r="EZ46" s="152"/>
      <c r="FA46" s="314">
        <f t="shared" si="59"/>
      </c>
      <c r="FB46" s="316">
        <f t="shared" si="60"/>
      </c>
      <c r="FC46" s="316">
        <f t="shared" si="148"/>
        <v>0</v>
      </c>
      <c r="FD46" s="316">
        <f t="shared" si="62"/>
      </c>
      <c r="FE46" s="315">
        <f t="shared" si="63"/>
      </c>
      <c r="FF46" s="82">
        <f t="shared" si="149"/>
      </c>
      <c r="FG46" s="130">
        <f t="shared" si="150"/>
      </c>
      <c r="FH46" s="128"/>
      <c r="FI46" s="129">
        <f t="shared" si="151"/>
        <v>-8</v>
      </c>
      <c r="FJ46" s="157"/>
      <c r="FK46" s="301"/>
      <c r="FL46" s="148"/>
      <c r="FM46" s="28">
        <f>27</f>
        <v>27</v>
      </c>
      <c r="FN46" s="29" t="str">
        <f t="shared" si="116"/>
        <v>Di</v>
      </c>
      <c r="FO46" s="30">
        <f>IF(SUM(GB$10)&gt;FM46,0,IF(GB$12="",'1. Schritt ---&gt;&gt;&gt; Grundangaben'!FO112,IF(SUM(GB$12)&lt;FM46,0,'1. Schritt ---&gt;&gt;&gt; Grundangaben'!FO112)))</f>
        <v>8</v>
      </c>
      <c r="FP46" s="30">
        <f t="shared" si="67"/>
        <v>8</v>
      </c>
      <c r="FQ46" s="31">
        <f>IF(FN46='1. Schritt ---&gt;&gt;&gt; Grundangaben'!$X$12,'1. Schritt ---&gt;&gt;&gt; Grundangaben'!$T$12,IF('2. Schritt ---&gt;&gt;&gt; Erfassung &lt;&lt;&lt;'!FN46='1. Schritt ---&gt;&gt;&gt; Grundangaben'!$X$13,'1. Schritt ---&gt;&gt;&gt; Grundangaben'!$T$13,IF('2. Schritt ---&gt;&gt;&gt; Erfassung &lt;&lt;&lt;'!FN46='1. Schritt ---&gt;&gt;&gt; Grundangaben'!$X$14,'1. Schritt ---&gt;&gt;&gt; Grundangaben'!$T$14,IF('2. Schritt ---&gt;&gt;&gt; Erfassung &lt;&lt;&lt;'!FN46='1. Schritt ---&gt;&gt;&gt; Grundangaben'!$X$15,'1. Schritt ---&gt;&gt;&gt; Grundangaben'!$T$15,IF('2. Schritt ---&gt;&gt;&gt; Erfassung &lt;&lt;&lt;'!FN46='1. Schritt ---&gt;&gt;&gt; Grundangaben'!$X$16,'1. Schritt ---&gt;&gt;&gt; Grundangaben'!$T$16,0)))))</f>
        <v>8</v>
      </c>
      <c r="FR46" s="154"/>
      <c r="FS46" s="155"/>
      <c r="FT46" s="156"/>
      <c r="FU46" s="152"/>
      <c r="FV46" s="314">
        <f t="shared" si="68"/>
      </c>
      <c r="FW46" s="316">
        <f t="shared" si="69"/>
      </c>
      <c r="FX46" s="316">
        <f t="shared" si="152"/>
        <v>0</v>
      </c>
      <c r="FY46" s="316">
        <f t="shared" si="71"/>
      </c>
      <c r="FZ46" s="315">
        <f t="shared" si="72"/>
      </c>
      <c r="GA46" s="82">
        <f t="shared" si="153"/>
      </c>
      <c r="GB46" s="130">
        <f t="shared" si="154"/>
      </c>
      <c r="GC46" s="128"/>
      <c r="GD46" s="129">
        <f t="shared" si="155"/>
        <v>-8</v>
      </c>
      <c r="GE46" s="157"/>
      <c r="GF46" s="301"/>
      <c r="GG46" s="148"/>
      <c r="GH46" s="28">
        <f>27</f>
        <v>27</v>
      </c>
      <c r="GI46" s="29" t="str">
        <f t="shared" si="117"/>
        <v>Di</v>
      </c>
      <c r="GJ46" s="30">
        <f>IF(SUM(GW$10)&gt;GH46,0,IF(GW$12="",'1. Schritt ---&gt;&gt;&gt; Grundangaben'!GJ112,IF(SUM(GW$12)&lt;GH46,0,'1. Schritt ---&gt;&gt;&gt; Grundangaben'!GJ112)))</f>
        <v>8</v>
      </c>
      <c r="GK46" s="30">
        <f t="shared" si="76"/>
        <v>8</v>
      </c>
      <c r="GL46" s="31">
        <f>IF(GI46='1. Schritt ---&gt;&gt;&gt; Grundangaben'!$X$12,'1. Schritt ---&gt;&gt;&gt; Grundangaben'!$T$12,IF('2. Schritt ---&gt;&gt;&gt; Erfassung &lt;&lt;&lt;'!GI46='1. Schritt ---&gt;&gt;&gt; Grundangaben'!$X$13,'1. Schritt ---&gt;&gt;&gt; Grundangaben'!$T$13,IF('2. Schritt ---&gt;&gt;&gt; Erfassung &lt;&lt;&lt;'!GI46='1. Schritt ---&gt;&gt;&gt; Grundangaben'!$X$14,'1. Schritt ---&gt;&gt;&gt; Grundangaben'!$T$14,IF('2. Schritt ---&gt;&gt;&gt; Erfassung &lt;&lt;&lt;'!GI46='1. Schritt ---&gt;&gt;&gt; Grundangaben'!$X$15,'1. Schritt ---&gt;&gt;&gt; Grundangaben'!$T$15,IF('2. Schritt ---&gt;&gt;&gt; Erfassung &lt;&lt;&lt;'!GI46='1. Schritt ---&gt;&gt;&gt; Grundangaben'!$X$16,'1. Schritt ---&gt;&gt;&gt; Grundangaben'!$T$16,0)))))</f>
        <v>8</v>
      </c>
      <c r="GM46" s="154"/>
      <c r="GN46" s="155"/>
      <c r="GO46" s="156"/>
      <c r="GP46" s="152"/>
      <c r="GQ46" s="314">
        <f t="shared" si="77"/>
      </c>
      <c r="GR46" s="316">
        <f t="shared" si="78"/>
      </c>
      <c r="GS46" s="316">
        <f t="shared" si="156"/>
        <v>0</v>
      </c>
      <c r="GT46" s="316">
        <f t="shared" si="80"/>
      </c>
      <c r="GU46" s="315">
        <f t="shared" si="81"/>
      </c>
      <c r="GV46" s="82">
        <f t="shared" si="157"/>
      </c>
      <c r="GW46" s="130">
        <f t="shared" si="158"/>
      </c>
      <c r="GX46" s="128"/>
      <c r="GY46" s="129">
        <f t="shared" si="159"/>
        <v>-8</v>
      </c>
      <c r="GZ46" s="157"/>
      <c r="HA46" s="301"/>
      <c r="HB46" s="148"/>
      <c r="HC46" s="28">
        <f>27</f>
        <v>27</v>
      </c>
      <c r="HD46" s="29" t="str">
        <f t="shared" si="118"/>
        <v>Di</v>
      </c>
      <c r="HE46" s="30">
        <f>IF(SUM(HR$10)&gt;HC46,0,IF(HR$12="",'1. Schritt ---&gt;&gt;&gt; Grundangaben'!HE112,IF(SUM(HR$12)&lt;HC46,0,'1. Schritt ---&gt;&gt;&gt; Grundangaben'!HE112)))</f>
        <v>8</v>
      </c>
      <c r="HF46" s="30">
        <f t="shared" si="85"/>
        <v>8</v>
      </c>
      <c r="HG46" s="31">
        <f>IF(HD46='1. Schritt ---&gt;&gt;&gt; Grundangaben'!$X$12,'1. Schritt ---&gt;&gt;&gt; Grundangaben'!$T$12,IF('2. Schritt ---&gt;&gt;&gt; Erfassung &lt;&lt;&lt;'!HD46='1. Schritt ---&gt;&gt;&gt; Grundangaben'!$X$13,'1. Schritt ---&gt;&gt;&gt; Grundangaben'!$T$13,IF('2. Schritt ---&gt;&gt;&gt; Erfassung &lt;&lt;&lt;'!HD46='1. Schritt ---&gt;&gt;&gt; Grundangaben'!$X$14,'1. Schritt ---&gt;&gt;&gt; Grundangaben'!$T$14,IF('2. Schritt ---&gt;&gt;&gt; Erfassung &lt;&lt;&lt;'!HD46='1. Schritt ---&gt;&gt;&gt; Grundangaben'!$X$15,'1. Schritt ---&gt;&gt;&gt; Grundangaben'!$T$15,IF('2. Schritt ---&gt;&gt;&gt; Erfassung &lt;&lt;&lt;'!HD46='1. Schritt ---&gt;&gt;&gt; Grundangaben'!$X$16,'1. Schritt ---&gt;&gt;&gt; Grundangaben'!$T$16,0)))))</f>
        <v>8</v>
      </c>
      <c r="HH46" s="154"/>
      <c r="HI46" s="155"/>
      <c r="HJ46" s="156"/>
      <c r="HK46" s="152"/>
      <c r="HL46" s="314">
        <f t="shared" si="86"/>
      </c>
      <c r="HM46" s="316">
        <f t="shared" si="87"/>
      </c>
      <c r="HN46" s="316">
        <f t="shared" si="160"/>
        <v>0</v>
      </c>
      <c r="HO46" s="316">
        <f t="shared" si="89"/>
      </c>
      <c r="HP46" s="315">
        <f t="shared" si="90"/>
      </c>
      <c r="HQ46" s="82">
        <f t="shared" si="161"/>
      </c>
      <c r="HR46" s="130">
        <f t="shared" si="162"/>
      </c>
      <c r="HS46" s="128"/>
      <c r="HT46" s="129">
        <f t="shared" si="163"/>
        <v>-8</v>
      </c>
      <c r="HU46" s="157"/>
      <c r="HV46" s="301"/>
      <c r="HW46" s="148"/>
      <c r="HX46" s="266">
        <f>27</f>
        <v>27</v>
      </c>
      <c r="HY46" s="267" t="str">
        <f t="shared" si="119"/>
        <v>Di</v>
      </c>
      <c r="HZ46" s="268">
        <f>IF(SUM(IM$10)&gt;HX46,0,IF(IM$12="",'1. Schritt ---&gt;&gt;&gt; Grundangaben'!HZ112,IF(SUM(IM$12)&lt;HX46,0,'1. Schritt ---&gt;&gt;&gt; Grundangaben'!HZ112)))</f>
        <v>8</v>
      </c>
      <c r="IA46" s="268">
        <f t="shared" si="94"/>
        <v>8</v>
      </c>
      <c r="IB46" s="31">
        <f>IF(HY46='1. Schritt ---&gt;&gt;&gt; Grundangaben'!$X$12,'1. Schritt ---&gt;&gt;&gt; Grundangaben'!$T$12,IF('2. Schritt ---&gt;&gt;&gt; Erfassung &lt;&lt;&lt;'!HY46='1. Schritt ---&gt;&gt;&gt; Grundangaben'!$X$13,'1. Schritt ---&gt;&gt;&gt; Grundangaben'!$T$13,IF('2. Schritt ---&gt;&gt;&gt; Erfassung &lt;&lt;&lt;'!HY46='1. Schritt ---&gt;&gt;&gt; Grundangaben'!$X$14,'1. Schritt ---&gt;&gt;&gt; Grundangaben'!$T$14,IF('2. Schritt ---&gt;&gt;&gt; Erfassung &lt;&lt;&lt;'!HY46='1. Schritt ---&gt;&gt;&gt; Grundangaben'!$X$15,'1. Schritt ---&gt;&gt;&gt; Grundangaben'!$T$15,IF('2. Schritt ---&gt;&gt;&gt; Erfassung &lt;&lt;&lt;'!HY46='1. Schritt ---&gt;&gt;&gt; Grundangaben'!$X$16,'1. Schritt ---&gt;&gt;&gt; Grundangaben'!$T$16,0)))))</f>
        <v>8</v>
      </c>
      <c r="IC46" s="260"/>
      <c r="ID46" s="261"/>
      <c r="IE46" s="262"/>
      <c r="IF46" s="263"/>
      <c r="IG46" s="314">
        <f t="shared" si="95"/>
      </c>
      <c r="IH46" s="316">
        <f t="shared" si="96"/>
      </c>
      <c r="II46" s="316">
        <f t="shared" si="164"/>
        <v>0</v>
      </c>
      <c r="IJ46" s="316">
        <f t="shared" si="98"/>
      </c>
      <c r="IK46" s="315">
        <f t="shared" si="99"/>
      </c>
      <c r="IL46" s="82">
        <f t="shared" si="165"/>
      </c>
      <c r="IM46" s="130">
        <f t="shared" si="166"/>
      </c>
      <c r="IN46" s="128"/>
      <c r="IO46" s="129">
        <f t="shared" si="167"/>
        <v>-8</v>
      </c>
      <c r="IP46" s="157"/>
      <c r="IQ46" s="301"/>
      <c r="IR46" s="148"/>
    </row>
    <row r="47" spans="1:252" s="32" customFormat="1" ht="22.5" customHeight="1">
      <c r="A47" s="28">
        <f>28</f>
        <v>28</v>
      </c>
      <c r="B47" s="29" t="str">
        <f t="shared" si="108"/>
        <v>Mi</v>
      </c>
      <c r="C47" s="30">
        <f>IF(SUM(P$10)&gt;A47,0,IF(P$12="",'1. Schritt ---&gt;&gt;&gt; Grundangaben'!C113,IF(SUM(P$12)&lt;A47,0,'1. Schritt ---&gt;&gt;&gt; Grundangaben'!C113)))</f>
        <v>8</v>
      </c>
      <c r="D47" s="30">
        <f t="shared" si="103"/>
        <v>8</v>
      </c>
      <c r="E47" s="31">
        <f>IF(B47='1. Schritt ---&gt;&gt;&gt; Grundangaben'!$X$12,'1. Schritt ---&gt;&gt;&gt; Grundangaben'!$T$12,IF('2. Schritt ---&gt;&gt;&gt; Erfassung &lt;&lt;&lt;'!B47='1. Schritt ---&gt;&gt;&gt; Grundangaben'!$X$13,'1. Schritt ---&gt;&gt;&gt; Grundangaben'!$T$13,IF('2. Schritt ---&gt;&gt;&gt; Erfassung &lt;&lt;&lt;'!B47='1. Schritt ---&gt;&gt;&gt; Grundangaben'!$X$14,'1. Schritt ---&gt;&gt;&gt; Grundangaben'!$T$14,IF('2. Schritt ---&gt;&gt;&gt; Erfassung &lt;&lt;&lt;'!B47='1. Schritt ---&gt;&gt;&gt; Grundangaben'!$X$15,'1. Schritt ---&gt;&gt;&gt; Grundangaben'!$T$15,IF('2. Schritt ---&gt;&gt;&gt; Erfassung &lt;&lt;&lt;'!B47='1. Schritt ---&gt;&gt;&gt; Grundangaben'!$X$16,'1. Schritt ---&gt;&gt;&gt; Grundangaben'!$T$16,0)))))</f>
        <v>8</v>
      </c>
      <c r="F47" s="154"/>
      <c r="G47" s="155"/>
      <c r="H47" s="156"/>
      <c r="I47" s="312"/>
      <c r="J47" s="314">
        <f t="shared" si="168"/>
      </c>
      <c r="K47" s="316">
        <f t="shared" si="169"/>
      </c>
      <c r="L47" s="316">
        <f t="shared" si="104"/>
        <v>0</v>
      </c>
      <c r="M47" s="316">
        <f t="shared" si="170"/>
      </c>
      <c r="N47" s="315">
        <f t="shared" si="171"/>
      </c>
      <c r="O47" s="82">
        <f t="shared" si="105"/>
      </c>
      <c r="P47" s="130">
        <f t="shared" si="106"/>
      </c>
      <c r="Q47" s="128"/>
      <c r="R47" s="129">
        <f t="shared" si="107"/>
        <v>-8</v>
      </c>
      <c r="S47" s="157"/>
      <c r="T47" s="301"/>
      <c r="U47" s="148"/>
      <c r="V47" s="28">
        <f>28</f>
        <v>28</v>
      </c>
      <c r="W47" s="29" t="str">
        <f t="shared" si="109"/>
        <v>Mi</v>
      </c>
      <c r="X47" s="30">
        <f>IF(SUM(AK$10)&gt;V47,0,IF(AK$12="",'1. Schritt ---&gt;&gt;&gt; Grundangaben'!X113,IF(SUM(AK$12)&lt;V47,0,'1. Schritt ---&gt;&gt;&gt; Grundangaben'!X113)))</f>
        <v>8</v>
      </c>
      <c r="Y47" s="30">
        <f t="shared" si="4"/>
        <v>8</v>
      </c>
      <c r="Z47" s="31">
        <f>IF(W47='1. Schritt ---&gt;&gt;&gt; Grundangaben'!$X$12,'1. Schritt ---&gt;&gt;&gt; Grundangaben'!$T$12,IF('2. Schritt ---&gt;&gt;&gt; Erfassung &lt;&lt;&lt;'!W47='1. Schritt ---&gt;&gt;&gt; Grundangaben'!$X$13,'1. Schritt ---&gt;&gt;&gt; Grundangaben'!$T$13,IF('2. Schritt ---&gt;&gt;&gt; Erfassung &lt;&lt;&lt;'!W47='1. Schritt ---&gt;&gt;&gt; Grundangaben'!$X$14,'1. Schritt ---&gt;&gt;&gt; Grundangaben'!$T$14,IF('2. Schritt ---&gt;&gt;&gt; Erfassung &lt;&lt;&lt;'!W47='1. Schritt ---&gt;&gt;&gt; Grundangaben'!$X$15,'1. Schritt ---&gt;&gt;&gt; Grundangaben'!$T$15,IF('2. Schritt ---&gt;&gt;&gt; Erfassung &lt;&lt;&lt;'!W47='1. Schritt ---&gt;&gt;&gt; Grundangaben'!$X$16,'1. Schritt ---&gt;&gt;&gt; Grundangaben'!$T$16,0)))))</f>
        <v>8</v>
      </c>
      <c r="AA47" s="154"/>
      <c r="AB47" s="155"/>
      <c r="AC47" s="156"/>
      <c r="AD47" s="152"/>
      <c r="AE47" s="314">
        <f t="shared" si="5"/>
      </c>
      <c r="AF47" s="316">
        <f t="shared" si="6"/>
      </c>
      <c r="AG47" s="316">
        <f t="shared" si="124"/>
        <v>0</v>
      </c>
      <c r="AH47" s="316">
        <f t="shared" si="8"/>
      </c>
      <c r="AI47" s="315">
        <f t="shared" si="9"/>
      </c>
      <c r="AJ47" s="82">
        <f t="shared" si="125"/>
      </c>
      <c r="AK47" s="130">
        <f t="shared" si="126"/>
      </c>
      <c r="AL47" s="128"/>
      <c r="AM47" s="129">
        <f t="shared" si="127"/>
        <v>-8</v>
      </c>
      <c r="AN47" s="157"/>
      <c r="AO47" s="301"/>
      <c r="AP47" s="148"/>
      <c r="AQ47" s="28">
        <f>28</f>
        <v>28</v>
      </c>
      <c r="AR47" s="29" t="str">
        <f t="shared" si="110"/>
        <v>Mi</v>
      </c>
      <c r="AS47" s="30">
        <f>IF(SUM(BF$10)&gt;AQ47,0,IF(BF$12="",'1. Schritt ---&gt;&gt;&gt; Grundangaben'!AS113,IF(SUM(BF$12)&lt;AQ47,0,'1. Schritt ---&gt;&gt;&gt; Grundangaben'!AS113)))</f>
        <v>8</v>
      </c>
      <c r="AT47" s="30">
        <f t="shared" si="13"/>
        <v>8</v>
      </c>
      <c r="AU47" s="31">
        <f>IF(AR47='1. Schritt ---&gt;&gt;&gt; Grundangaben'!$X$12,'1. Schritt ---&gt;&gt;&gt; Grundangaben'!$T$12,IF('2. Schritt ---&gt;&gt;&gt; Erfassung &lt;&lt;&lt;'!AR47='1. Schritt ---&gt;&gt;&gt; Grundangaben'!$X$13,'1. Schritt ---&gt;&gt;&gt; Grundangaben'!$T$13,IF('2. Schritt ---&gt;&gt;&gt; Erfassung &lt;&lt;&lt;'!AR47='1. Schritt ---&gt;&gt;&gt; Grundangaben'!$X$14,'1. Schritt ---&gt;&gt;&gt; Grundangaben'!$T$14,IF('2. Schritt ---&gt;&gt;&gt; Erfassung &lt;&lt;&lt;'!AR47='1. Schritt ---&gt;&gt;&gt; Grundangaben'!$X$15,'1. Schritt ---&gt;&gt;&gt; Grundangaben'!$T$15,IF('2. Schritt ---&gt;&gt;&gt; Erfassung &lt;&lt;&lt;'!AR47='1. Schritt ---&gt;&gt;&gt; Grundangaben'!$X$16,'1. Schritt ---&gt;&gt;&gt; Grundangaben'!$T$16,0)))))</f>
        <v>8</v>
      </c>
      <c r="AV47" s="154"/>
      <c r="AW47" s="155"/>
      <c r="AX47" s="156"/>
      <c r="AY47" s="152"/>
      <c r="AZ47" s="314">
        <f t="shared" si="14"/>
      </c>
      <c r="BA47" s="316">
        <f t="shared" si="15"/>
      </c>
      <c r="BB47" s="316">
        <f t="shared" si="128"/>
        <v>0</v>
      </c>
      <c r="BC47" s="316">
        <f t="shared" si="17"/>
      </c>
      <c r="BD47" s="315">
        <f t="shared" si="18"/>
      </c>
      <c r="BE47" s="82">
        <f t="shared" si="129"/>
      </c>
      <c r="BF47" s="130">
        <f t="shared" si="130"/>
      </c>
      <c r="BG47" s="128"/>
      <c r="BH47" s="129">
        <f t="shared" si="131"/>
        <v>-8</v>
      </c>
      <c r="BI47" s="157"/>
      <c r="BJ47" s="301"/>
      <c r="BK47" s="148"/>
      <c r="BL47" s="28">
        <f>28</f>
        <v>28</v>
      </c>
      <c r="BM47" s="29" t="str">
        <f t="shared" si="111"/>
        <v>Mi</v>
      </c>
      <c r="BN47" s="30">
        <f>IF(SUM(CA$10)&gt;BL47,0,IF(CA$12="",'1. Schritt ---&gt;&gt;&gt; Grundangaben'!BN113,IF(SUM(CA$12)&lt;BL47,0,'1. Schritt ---&gt;&gt;&gt; Grundangaben'!BN113)))</f>
        <v>8</v>
      </c>
      <c r="BO47" s="30">
        <f t="shared" si="22"/>
        <v>8</v>
      </c>
      <c r="BP47" s="31">
        <f>IF(BM47='1. Schritt ---&gt;&gt;&gt; Grundangaben'!$X$12,'1. Schritt ---&gt;&gt;&gt; Grundangaben'!$T$12,IF('2. Schritt ---&gt;&gt;&gt; Erfassung &lt;&lt;&lt;'!BM47='1. Schritt ---&gt;&gt;&gt; Grundangaben'!$X$13,'1. Schritt ---&gt;&gt;&gt; Grundangaben'!$T$13,IF('2. Schritt ---&gt;&gt;&gt; Erfassung &lt;&lt;&lt;'!BM47='1. Schritt ---&gt;&gt;&gt; Grundangaben'!$X$14,'1. Schritt ---&gt;&gt;&gt; Grundangaben'!$T$14,IF('2. Schritt ---&gt;&gt;&gt; Erfassung &lt;&lt;&lt;'!BM47='1. Schritt ---&gt;&gt;&gt; Grundangaben'!$X$15,'1. Schritt ---&gt;&gt;&gt; Grundangaben'!$T$15,IF('2. Schritt ---&gt;&gt;&gt; Erfassung &lt;&lt;&lt;'!BM47='1. Schritt ---&gt;&gt;&gt; Grundangaben'!$X$16,'1. Schritt ---&gt;&gt;&gt; Grundangaben'!$T$16,0)))))</f>
        <v>8</v>
      </c>
      <c r="BQ47" s="154"/>
      <c r="BR47" s="155"/>
      <c r="BS47" s="156"/>
      <c r="BT47" s="152"/>
      <c r="BU47" s="314">
        <f t="shared" si="23"/>
      </c>
      <c r="BV47" s="316">
        <f t="shared" si="24"/>
      </c>
      <c r="BW47" s="316">
        <f t="shared" si="132"/>
        <v>0</v>
      </c>
      <c r="BX47" s="316">
        <f t="shared" si="26"/>
      </c>
      <c r="BY47" s="315">
        <f t="shared" si="27"/>
      </c>
      <c r="BZ47" s="82">
        <f t="shared" si="133"/>
      </c>
      <c r="CA47" s="130">
        <f t="shared" si="134"/>
      </c>
      <c r="CB47" s="128"/>
      <c r="CC47" s="129">
        <f t="shared" si="135"/>
        <v>-8</v>
      </c>
      <c r="CD47" s="157"/>
      <c r="CE47" s="301"/>
      <c r="CF47" s="148"/>
      <c r="CG47" s="28">
        <f>28</f>
        <v>28</v>
      </c>
      <c r="CH47" s="29" t="str">
        <f t="shared" si="112"/>
        <v>Mi</v>
      </c>
      <c r="CI47" s="30">
        <f>IF(SUM(CV$10)&gt;CG47,0,IF(CV$12="",'1. Schritt ---&gt;&gt;&gt; Grundangaben'!CI113,IF(SUM(CV$12)&lt;CG47,0,'1. Schritt ---&gt;&gt;&gt; Grundangaben'!CI113)))</f>
        <v>8</v>
      </c>
      <c r="CJ47" s="30">
        <f t="shared" si="31"/>
        <v>8</v>
      </c>
      <c r="CK47" s="31">
        <f>IF(CH47='1. Schritt ---&gt;&gt;&gt; Grundangaben'!$X$12,'1. Schritt ---&gt;&gt;&gt; Grundangaben'!$T$12,IF('2. Schritt ---&gt;&gt;&gt; Erfassung &lt;&lt;&lt;'!CH47='1. Schritt ---&gt;&gt;&gt; Grundangaben'!$X$13,'1. Schritt ---&gt;&gt;&gt; Grundangaben'!$T$13,IF('2. Schritt ---&gt;&gt;&gt; Erfassung &lt;&lt;&lt;'!CH47='1. Schritt ---&gt;&gt;&gt; Grundangaben'!$X$14,'1. Schritt ---&gt;&gt;&gt; Grundangaben'!$T$14,IF('2. Schritt ---&gt;&gt;&gt; Erfassung &lt;&lt;&lt;'!CH47='1. Schritt ---&gt;&gt;&gt; Grundangaben'!$X$15,'1. Schritt ---&gt;&gt;&gt; Grundangaben'!$T$15,IF('2. Schritt ---&gt;&gt;&gt; Erfassung &lt;&lt;&lt;'!CH47='1. Schritt ---&gt;&gt;&gt; Grundangaben'!$X$16,'1. Schritt ---&gt;&gt;&gt; Grundangaben'!$T$16,0)))))</f>
        <v>8</v>
      </c>
      <c r="CL47" s="154"/>
      <c r="CM47" s="155"/>
      <c r="CN47" s="156"/>
      <c r="CO47" s="152"/>
      <c r="CP47" s="314">
        <f t="shared" si="32"/>
      </c>
      <c r="CQ47" s="316">
        <f t="shared" si="33"/>
      </c>
      <c r="CR47" s="316">
        <f t="shared" si="136"/>
        <v>0</v>
      </c>
      <c r="CS47" s="316">
        <f t="shared" si="35"/>
      </c>
      <c r="CT47" s="315">
        <f t="shared" si="36"/>
      </c>
      <c r="CU47" s="82">
        <f t="shared" si="137"/>
      </c>
      <c r="CV47" s="130">
        <f t="shared" si="138"/>
      </c>
      <c r="CW47" s="128"/>
      <c r="CX47" s="129">
        <f t="shared" si="139"/>
        <v>-8</v>
      </c>
      <c r="CY47" s="157"/>
      <c r="CZ47" s="301"/>
      <c r="DA47" s="148"/>
      <c r="DB47" s="28">
        <f>28</f>
        <v>28</v>
      </c>
      <c r="DC47" s="29" t="str">
        <f t="shared" si="113"/>
        <v>Mi</v>
      </c>
      <c r="DD47" s="30">
        <f>IF(SUM(DQ$10)&gt;DB47,0,IF(DQ$12="",'1. Schritt ---&gt;&gt;&gt; Grundangaben'!DD113,IF(SUM(DQ$12)&lt;DB47,0,'1. Schritt ---&gt;&gt;&gt; Grundangaben'!DD113)))</f>
        <v>8</v>
      </c>
      <c r="DE47" s="30">
        <f t="shared" si="40"/>
        <v>8</v>
      </c>
      <c r="DF47" s="31">
        <f>IF(DC47='1. Schritt ---&gt;&gt;&gt; Grundangaben'!$X$12,'1. Schritt ---&gt;&gt;&gt; Grundangaben'!$T$12,IF('2. Schritt ---&gt;&gt;&gt; Erfassung &lt;&lt;&lt;'!DC47='1. Schritt ---&gt;&gt;&gt; Grundangaben'!$X$13,'1. Schritt ---&gt;&gt;&gt; Grundangaben'!$T$13,IF('2. Schritt ---&gt;&gt;&gt; Erfassung &lt;&lt;&lt;'!DC47='1. Schritt ---&gt;&gt;&gt; Grundangaben'!$X$14,'1. Schritt ---&gt;&gt;&gt; Grundangaben'!$T$14,IF('2. Schritt ---&gt;&gt;&gt; Erfassung &lt;&lt;&lt;'!DC47='1. Schritt ---&gt;&gt;&gt; Grundangaben'!$X$15,'1. Schritt ---&gt;&gt;&gt; Grundangaben'!$T$15,IF('2. Schritt ---&gt;&gt;&gt; Erfassung &lt;&lt;&lt;'!DC47='1. Schritt ---&gt;&gt;&gt; Grundangaben'!$X$16,'1. Schritt ---&gt;&gt;&gt; Grundangaben'!$T$16,0)))))</f>
        <v>8</v>
      </c>
      <c r="DG47" s="154"/>
      <c r="DH47" s="155"/>
      <c r="DI47" s="156"/>
      <c r="DJ47" s="152"/>
      <c r="DK47" s="314">
        <f t="shared" si="41"/>
      </c>
      <c r="DL47" s="316">
        <f t="shared" si="42"/>
      </c>
      <c r="DM47" s="316">
        <f t="shared" si="140"/>
        <v>0</v>
      </c>
      <c r="DN47" s="316">
        <f t="shared" si="44"/>
      </c>
      <c r="DO47" s="315">
        <f t="shared" si="45"/>
      </c>
      <c r="DP47" s="82">
        <f t="shared" si="141"/>
      </c>
      <c r="DQ47" s="130">
        <f t="shared" si="142"/>
      </c>
      <c r="DR47" s="128"/>
      <c r="DS47" s="129">
        <f t="shared" si="143"/>
        <v>-8</v>
      </c>
      <c r="DT47" s="157"/>
      <c r="DU47" s="301"/>
      <c r="DV47" s="148"/>
      <c r="DW47" s="28">
        <f>28</f>
        <v>28</v>
      </c>
      <c r="DX47" s="29" t="str">
        <f t="shared" si="114"/>
        <v>Mi</v>
      </c>
      <c r="DY47" s="30">
        <f>IF(SUM(EL$10)&gt;DW47,0,IF(EL$12="",'1. Schritt ---&gt;&gt;&gt; Grundangaben'!DY113,IF(SUM(EL$12)&lt;DW47,0,'1. Schritt ---&gt;&gt;&gt; Grundangaben'!DY113)))</f>
        <v>8</v>
      </c>
      <c r="DZ47" s="30">
        <f t="shared" si="49"/>
        <v>8</v>
      </c>
      <c r="EA47" s="31">
        <f>IF(DX47='1. Schritt ---&gt;&gt;&gt; Grundangaben'!$X$12,'1. Schritt ---&gt;&gt;&gt; Grundangaben'!$T$12,IF('2. Schritt ---&gt;&gt;&gt; Erfassung &lt;&lt;&lt;'!DX47='1. Schritt ---&gt;&gt;&gt; Grundangaben'!$X$13,'1. Schritt ---&gt;&gt;&gt; Grundangaben'!$T$13,IF('2. Schritt ---&gt;&gt;&gt; Erfassung &lt;&lt;&lt;'!DX47='1. Schritt ---&gt;&gt;&gt; Grundangaben'!$X$14,'1. Schritt ---&gt;&gt;&gt; Grundangaben'!$T$14,IF('2. Schritt ---&gt;&gt;&gt; Erfassung &lt;&lt;&lt;'!DX47='1. Schritt ---&gt;&gt;&gt; Grundangaben'!$X$15,'1. Schritt ---&gt;&gt;&gt; Grundangaben'!$T$15,IF('2. Schritt ---&gt;&gt;&gt; Erfassung &lt;&lt;&lt;'!DX47='1. Schritt ---&gt;&gt;&gt; Grundangaben'!$X$16,'1. Schritt ---&gt;&gt;&gt; Grundangaben'!$T$16,0)))))</f>
        <v>8</v>
      </c>
      <c r="EB47" s="154"/>
      <c r="EC47" s="155"/>
      <c r="ED47" s="156"/>
      <c r="EE47" s="152"/>
      <c r="EF47" s="314">
        <f t="shared" si="50"/>
      </c>
      <c r="EG47" s="316">
        <f t="shared" si="51"/>
      </c>
      <c r="EH47" s="316">
        <f t="shared" si="144"/>
        <v>0</v>
      </c>
      <c r="EI47" s="316">
        <f t="shared" si="53"/>
      </c>
      <c r="EJ47" s="315">
        <f t="shared" si="54"/>
      </c>
      <c r="EK47" s="82">
        <f t="shared" si="145"/>
      </c>
      <c r="EL47" s="130">
        <f t="shared" si="146"/>
      </c>
      <c r="EM47" s="128"/>
      <c r="EN47" s="129">
        <f t="shared" si="147"/>
        <v>-8</v>
      </c>
      <c r="EO47" s="157"/>
      <c r="EP47" s="301"/>
      <c r="EQ47" s="148"/>
      <c r="ER47" s="28">
        <f>28</f>
        <v>28</v>
      </c>
      <c r="ES47" s="29" t="str">
        <f t="shared" si="115"/>
        <v>Mi</v>
      </c>
      <c r="ET47" s="30">
        <f>IF(SUM(FG$10)&gt;ER47,0,IF(FG$12="",'1. Schritt ---&gt;&gt;&gt; Grundangaben'!ET113,IF(SUM(FG$12)&lt;ER47,0,'1. Schritt ---&gt;&gt;&gt; Grundangaben'!ET113)))</f>
        <v>8</v>
      </c>
      <c r="EU47" s="30">
        <f t="shared" si="58"/>
        <v>8</v>
      </c>
      <c r="EV47" s="31">
        <f>IF(ES47='1. Schritt ---&gt;&gt;&gt; Grundangaben'!$X$12,'1. Schritt ---&gt;&gt;&gt; Grundangaben'!$T$12,IF('2. Schritt ---&gt;&gt;&gt; Erfassung &lt;&lt;&lt;'!ES47='1. Schritt ---&gt;&gt;&gt; Grundangaben'!$X$13,'1. Schritt ---&gt;&gt;&gt; Grundangaben'!$T$13,IF('2. Schritt ---&gt;&gt;&gt; Erfassung &lt;&lt;&lt;'!ES47='1. Schritt ---&gt;&gt;&gt; Grundangaben'!$X$14,'1. Schritt ---&gt;&gt;&gt; Grundangaben'!$T$14,IF('2. Schritt ---&gt;&gt;&gt; Erfassung &lt;&lt;&lt;'!ES47='1. Schritt ---&gt;&gt;&gt; Grundangaben'!$X$15,'1. Schritt ---&gt;&gt;&gt; Grundangaben'!$T$15,IF('2. Schritt ---&gt;&gt;&gt; Erfassung &lt;&lt;&lt;'!ES47='1. Schritt ---&gt;&gt;&gt; Grundangaben'!$X$16,'1. Schritt ---&gt;&gt;&gt; Grundangaben'!$T$16,0)))))</f>
        <v>8</v>
      </c>
      <c r="EW47" s="154"/>
      <c r="EX47" s="155"/>
      <c r="EY47" s="156"/>
      <c r="EZ47" s="152"/>
      <c r="FA47" s="314">
        <f t="shared" si="59"/>
      </c>
      <c r="FB47" s="316">
        <f t="shared" si="60"/>
      </c>
      <c r="FC47" s="316">
        <f t="shared" si="148"/>
        <v>0</v>
      </c>
      <c r="FD47" s="316">
        <f t="shared" si="62"/>
      </c>
      <c r="FE47" s="315">
        <f t="shared" si="63"/>
      </c>
      <c r="FF47" s="82">
        <f t="shared" si="149"/>
      </c>
      <c r="FG47" s="130">
        <f t="shared" si="150"/>
      </c>
      <c r="FH47" s="128"/>
      <c r="FI47" s="129">
        <f t="shared" si="151"/>
        <v>-8</v>
      </c>
      <c r="FJ47" s="157"/>
      <c r="FK47" s="301"/>
      <c r="FL47" s="148"/>
      <c r="FM47" s="28">
        <f>28</f>
        <v>28</v>
      </c>
      <c r="FN47" s="29" t="str">
        <f t="shared" si="116"/>
        <v>Mi</v>
      </c>
      <c r="FO47" s="30">
        <f>IF(SUM(GB$10)&gt;FM47,0,IF(GB$12="",'1. Schritt ---&gt;&gt;&gt; Grundangaben'!FO113,IF(SUM(GB$12)&lt;FM47,0,'1. Schritt ---&gt;&gt;&gt; Grundangaben'!FO113)))</f>
        <v>8</v>
      </c>
      <c r="FP47" s="30">
        <f t="shared" si="67"/>
        <v>8</v>
      </c>
      <c r="FQ47" s="31">
        <f>IF(FN47='1. Schritt ---&gt;&gt;&gt; Grundangaben'!$X$12,'1. Schritt ---&gt;&gt;&gt; Grundangaben'!$T$12,IF('2. Schritt ---&gt;&gt;&gt; Erfassung &lt;&lt;&lt;'!FN47='1. Schritt ---&gt;&gt;&gt; Grundangaben'!$X$13,'1. Schritt ---&gt;&gt;&gt; Grundangaben'!$T$13,IF('2. Schritt ---&gt;&gt;&gt; Erfassung &lt;&lt;&lt;'!FN47='1. Schritt ---&gt;&gt;&gt; Grundangaben'!$X$14,'1. Schritt ---&gt;&gt;&gt; Grundangaben'!$T$14,IF('2. Schritt ---&gt;&gt;&gt; Erfassung &lt;&lt;&lt;'!FN47='1. Schritt ---&gt;&gt;&gt; Grundangaben'!$X$15,'1. Schritt ---&gt;&gt;&gt; Grundangaben'!$T$15,IF('2. Schritt ---&gt;&gt;&gt; Erfassung &lt;&lt;&lt;'!FN47='1. Schritt ---&gt;&gt;&gt; Grundangaben'!$X$16,'1. Schritt ---&gt;&gt;&gt; Grundangaben'!$T$16,0)))))</f>
        <v>8</v>
      </c>
      <c r="FR47" s="154"/>
      <c r="FS47" s="155"/>
      <c r="FT47" s="156"/>
      <c r="FU47" s="152"/>
      <c r="FV47" s="314">
        <f t="shared" si="68"/>
      </c>
      <c r="FW47" s="316">
        <f t="shared" si="69"/>
      </c>
      <c r="FX47" s="316">
        <f t="shared" si="152"/>
        <v>0</v>
      </c>
      <c r="FY47" s="316">
        <f t="shared" si="71"/>
      </c>
      <c r="FZ47" s="315">
        <f t="shared" si="72"/>
      </c>
      <c r="GA47" s="82">
        <f t="shared" si="153"/>
      </c>
      <c r="GB47" s="130">
        <f t="shared" si="154"/>
      </c>
      <c r="GC47" s="128"/>
      <c r="GD47" s="129">
        <f t="shared" si="155"/>
        <v>-8</v>
      </c>
      <c r="GE47" s="157"/>
      <c r="GF47" s="301"/>
      <c r="GG47" s="148"/>
      <c r="GH47" s="28">
        <f>28</f>
        <v>28</v>
      </c>
      <c r="GI47" s="29" t="str">
        <f t="shared" si="117"/>
        <v>Mi</v>
      </c>
      <c r="GJ47" s="30">
        <f>IF(SUM(GW$10)&gt;GH47,0,IF(GW$12="",'1. Schritt ---&gt;&gt;&gt; Grundangaben'!GJ113,IF(SUM(GW$12)&lt;GH47,0,'1. Schritt ---&gt;&gt;&gt; Grundangaben'!GJ113)))</f>
        <v>8</v>
      </c>
      <c r="GK47" s="30">
        <f t="shared" si="76"/>
        <v>8</v>
      </c>
      <c r="GL47" s="31">
        <f>IF(GI47='1. Schritt ---&gt;&gt;&gt; Grundangaben'!$X$12,'1. Schritt ---&gt;&gt;&gt; Grundangaben'!$T$12,IF('2. Schritt ---&gt;&gt;&gt; Erfassung &lt;&lt;&lt;'!GI47='1. Schritt ---&gt;&gt;&gt; Grundangaben'!$X$13,'1. Schritt ---&gt;&gt;&gt; Grundangaben'!$T$13,IF('2. Schritt ---&gt;&gt;&gt; Erfassung &lt;&lt;&lt;'!GI47='1. Schritt ---&gt;&gt;&gt; Grundangaben'!$X$14,'1. Schritt ---&gt;&gt;&gt; Grundangaben'!$T$14,IF('2. Schritt ---&gt;&gt;&gt; Erfassung &lt;&lt;&lt;'!GI47='1. Schritt ---&gt;&gt;&gt; Grundangaben'!$X$15,'1. Schritt ---&gt;&gt;&gt; Grundangaben'!$T$15,IF('2. Schritt ---&gt;&gt;&gt; Erfassung &lt;&lt;&lt;'!GI47='1. Schritt ---&gt;&gt;&gt; Grundangaben'!$X$16,'1. Schritt ---&gt;&gt;&gt; Grundangaben'!$T$16,0)))))</f>
        <v>8</v>
      </c>
      <c r="GM47" s="154"/>
      <c r="GN47" s="155"/>
      <c r="GO47" s="156"/>
      <c r="GP47" s="152"/>
      <c r="GQ47" s="314">
        <f t="shared" si="77"/>
      </c>
      <c r="GR47" s="316">
        <f t="shared" si="78"/>
      </c>
      <c r="GS47" s="316">
        <f t="shared" si="156"/>
        <v>0</v>
      </c>
      <c r="GT47" s="316">
        <f t="shared" si="80"/>
      </c>
      <c r="GU47" s="315">
        <f t="shared" si="81"/>
      </c>
      <c r="GV47" s="82">
        <f t="shared" si="157"/>
      </c>
      <c r="GW47" s="130">
        <f t="shared" si="158"/>
      </c>
      <c r="GX47" s="128"/>
      <c r="GY47" s="129">
        <f t="shared" si="159"/>
        <v>-8</v>
      </c>
      <c r="GZ47" s="157"/>
      <c r="HA47" s="301"/>
      <c r="HB47" s="148"/>
      <c r="HC47" s="28">
        <f>28</f>
        <v>28</v>
      </c>
      <c r="HD47" s="29" t="str">
        <f t="shared" si="118"/>
        <v>Mi</v>
      </c>
      <c r="HE47" s="30">
        <f>IF(SUM(HR$10)&gt;HC47,0,IF(HR$12="",'1. Schritt ---&gt;&gt;&gt; Grundangaben'!HE113,IF(SUM(HR$12)&lt;HC47,0,'1. Schritt ---&gt;&gt;&gt; Grundangaben'!HE113)))</f>
        <v>8</v>
      </c>
      <c r="HF47" s="30">
        <f t="shared" si="85"/>
        <v>8</v>
      </c>
      <c r="HG47" s="31">
        <f>IF(HD47='1. Schritt ---&gt;&gt;&gt; Grundangaben'!$X$12,'1. Schritt ---&gt;&gt;&gt; Grundangaben'!$T$12,IF('2. Schritt ---&gt;&gt;&gt; Erfassung &lt;&lt;&lt;'!HD47='1. Schritt ---&gt;&gt;&gt; Grundangaben'!$X$13,'1. Schritt ---&gt;&gt;&gt; Grundangaben'!$T$13,IF('2. Schritt ---&gt;&gt;&gt; Erfassung &lt;&lt;&lt;'!HD47='1. Schritt ---&gt;&gt;&gt; Grundangaben'!$X$14,'1. Schritt ---&gt;&gt;&gt; Grundangaben'!$T$14,IF('2. Schritt ---&gt;&gt;&gt; Erfassung &lt;&lt;&lt;'!HD47='1. Schritt ---&gt;&gt;&gt; Grundangaben'!$X$15,'1. Schritt ---&gt;&gt;&gt; Grundangaben'!$T$15,IF('2. Schritt ---&gt;&gt;&gt; Erfassung &lt;&lt;&lt;'!HD47='1. Schritt ---&gt;&gt;&gt; Grundangaben'!$X$16,'1. Schritt ---&gt;&gt;&gt; Grundangaben'!$T$16,0)))))</f>
        <v>8</v>
      </c>
      <c r="HH47" s="154"/>
      <c r="HI47" s="155"/>
      <c r="HJ47" s="156"/>
      <c r="HK47" s="152"/>
      <c r="HL47" s="314">
        <f t="shared" si="86"/>
      </c>
      <c r="HM47" s="316">
        <f t="shared" si="87"/>
      </c>
      <c r="HN47" s="316">
        <f t="shared" si="160"/>
        <v>0</v>
      </c>
      <c r="HO47" s="316">
        <f t="shared" si="89"/>
      </c>
      <c r="HP47" s="315">
        <f t="shared" si="90"/>
      </c>
      <c r="HQ47" s="82">
        <f t="shared" si="161"/>
      </c>
      <c r="HR47" s="130">
        <f t="shared" si="162"/>
      </c>
      <c r="HS47" s="128"/>
      <c r="HT47" s="129">
        <f t="shared" si="163"/>
        <v>-8</v>
      </c>
      <c r="HU47" s="157"/>
      <c r="HV47" s="301"/>
      <c r="HW47" s="148"/>
      <c r="HX47" s="266">
        <f>28</f>
        <v>28</v>
      </c>
      <c r="HY47" s="267" t="str">
        <f t="shared" si="119"/>
        <v>Mi</v>
      </c>
      <c r="HZ47" s="268">
        <f>IF(SUM(IM$10)&gt;HX47,0,IF(IM$12="",'1. Schritt ---&gt;&gt;&gt; Grundangaben'!HZ113,IF(SUM(IM$12)&lt;HX47,0,'1. Schritt ---&gt;&gt;&gt; Grundangaben'!HZ113)))</f>
        <v>8</v>
      </c>
      <c r="IA47" s="268">
        <f t="shared" si="94"/>
        <v>8</v>
      </c>
      <c r="IB47" s="31">
        <f>IF(HY47='1. Schritt ---&gt;&gt;&gt; Grundangaben'!$X$12,'1. Schritt ---&gt;&gt;&gt; Grundangaben'!$T$12,IF('2. Schritt ---&gt;&gt;&gt; Erfassung &lt;&lt;&lt;'!HY47='1. Schritt ---&gt;&gt;&gt; Grundangaben'!$X$13,'1. Schritt ---&gt;&gt;&gt; Grundangaben'!$T$13,IF('2. Schritt ---&gt;&gt;&gt; Erfassung &lt;&lt;&lt;'!HY47='1. Schritt ---&gt;&gt;&gt; Grundangaben'!$X$14,'1. Schritt ---&gt;&gt;&gt; Grundangaben'!$T$14,IF('2. Schritt ---&gt;&gt;&gt; Erfassung &lt;&lt;&lt;'!HY47='1. Schritt ---&gt;&gt;&gt; Grundangaben'!$X$15,'1. Schritt ---&gt;&gt;&gt; Grundangaben'!$T$15,IF('2. Schritt ---&gt;&gt;&gt; Erfassung &lt;&lt;&lt;'!HY47='1. Schritt ---&gt;&gt;&gt; Grundangaben'!$X$16,'1. Schritt ---&gt;&gt;&gt; Grundangaben'!$T$16,0)))))</f>
        <v>8</v>
      </c>
      <c r="IC47" s="260"/>
      <c r="ID47" s="261"/>
      <c r="IE47" s="262"/>
      <c r="IF47" s="263"/>
      <c r="IG47" s="314">
        <f t="shared" si="95"/>
      </c>
      <c r="IH47" s="316">
        <f t="shared" si="96"/>
      </c>
      <c r="II47" s="316">
        <f t="shared" si="164"/>
        <v>0</v>
      </c>
      <c r="IJ47" s="316">
        <f t="shared" si="98"/>
      </c>
      <c r="IK47" s="315">
        <f t="shared" si="99"/>
      </c>
      <c r="IL47" s="82">
        <f t="shared" si="165"/>
      </c>
      <c r="IM47" s="130">
        <f t="shared" si="166"/>
      </c>
      <c r="IN47" s="128"/>
      <c r="IO47" s="129">
        <f t="shared" si="167"/>
        <v>-8</v>
      </c>
      <c r="IP47" s="157"/>
      <c r="IQ47" s="301"/>
      <c r="IR47" s="148"/>
    </row>
    <row r="48" spans="1:252" s="32" customFormat="1" ht="22.5" customHeight="1">
      <c r="A48" s="28">
        <f>IF($A$7=2,IF($A$8=0,"",29),29)</f>
        <v>29</v>
      </c>
      <c r="B48" s="29" t="str">
        <f>IF($A$7=2,IF($A$8=0,"",B41),B41)</f>
        <v>Do</v>
      </c>
      <c r="C48" s="30">
        <f>IF(SUM(P$10)&gt;A48,0,IF(P$12="",'1. Schritt ---&gt;&gt;&gt; Grundangaben'!C114,IF(SUM(P$12)&lt;A48,0,'1. Schritt ---&gt;&gt;&gt; Grundangaben'!C114)))</f>
        <v>8</v>
      </c>
      <c r="D48" s="30">
        <f t="shared" si="103"/>
        <v>8</v>
      </c>
      <c r="E48" s="31">
        <f>IF(B48='1. Schritt ---&gt;&gt;&gt; Grundangaben'!$X$12,'1. Schritt ---&gt;&gt;&gt; Grundangaben'!$T$12,IF('2. Schritt ---&gt;&gt;&gt; Erfassung &lt;&lt;&lt;'!B48='1. Schritt ---&gt;&gt;&gt; Grundangaben'!$X$13,'1. Schritt ---&gt;&gt;&gt; Grundangaben'!$T$13,IF('2. Schritt ---&gt;&gt;&gt; Erfassung &lt;&lt;&lt;'!B48='1. Schritt ---&gt;&gt;&gt; Grundangaben'!$X$14,'1. Schritt ---&gt;&gt;&gt; Grundangaben'!$T$14,IF('2. Schritt ---&gt;&gt;&gt; Erfassung &lt;&lt;&lt;'!B48='1. Schritt ---&gt;&gt;&gt; Grundangaben'!$X$15,'1. Schritt ---&gt;&gt;&gt; Grundangaben'!$T$15,IF('2. Schritt ---&gt;&gt;&gt; Erfassung &lt;&lt;&lt;'!B48='1. Schritt ---&gt;&gt;&gt; Grundangaben'!$X$16,'1. Schritt ---&gt;&gt;&gt; Grundangaben'!$T$16,0)))))</f>
        <v>8</v>
      </c>
      <c r="F48" s="154"/>
      <c r="G48" s="155"/>
      <c r="H48" s="156"/>
      <c r="I48" s="312"/>
      <c r="J48" s="314">
        <f t="shared" si="168"/>
      </c>
      <c r="K48" s="316">
        <f t="shared" si="169"/>
      </c>
      <c r="L48" s="316">
        <f t="shared" si="104"/>
        <v>0</v>
      </c>
      <c r="M48" s="316">
        <f t="shared" si="170"/>
      </c>
      <c r="N48" s="315">
        <f t="shared" si="171"/>
      </c>
      <c r="O48" s="82">
        <f t="shared" si="105"/>
      </c>
      <c r="P48" s="130">
        <f t="shared" si="106"/>
      </c>
      <c r="Q48" s="128"/>
      <c r="R48" s="129">
        <f t="shared" si="107"/>
        <v>-8</v>
      </c>
      <c r="S48" s="157"/>
      <c r="T48" s="301"/>
      <c r="U48" s="148"/>
      <c r="V48" s="28">
        <f>IF($A$7=2,IF($A$8=0,"",29),29)</f>
        <v>29</v>
      </c>
      <c r="W48" s="29" t="str">
        <f>IF($A$7=2,IF($A$8=0,"",W41),W41)</f>
        <v>Do</v>
      </c>
      <c r="X48" s="30">
        <f>IF(SUM(AK$10)&gt;V48,0,IF(AK$12="",'1. Schritt ---&gt;&gt;&gt; Grundangaben'!X114,IF(SUM(AK$12)&lt;V48,0,'1. Schritt ---&gt;&gt;&gt; Grundangaben'!X114)))</f>
        <v>8</v>
      </c>
      <c r="Y48" s="30">
        <f t="shared" si="4"/>
        <v>8</v>
      </c>
      <c r="Z48" s="31">
        <f>IF(W48='1. Schritt ---&gt;&gt;&gt; Grundangaben'!$X$12,'1. Schritt ---&gt;&gt;&gt; Grundangaben'!$T$12,IF('2. Schritt ---&gt;&gt;&gt; Erfassung &lt;&lt;&lt;'!W48='1. Schritt ---&gt;&gt;&gt; Grundangaben'!$X$13,'1. Schritt ---&gt;&gt;&gt; Grundangaben'!$T$13,IF('2. Schritt ---&gt;&gt;&gt; Erfassung &lt;&lt;&lt;'!W48='1. Schritt ---&gt;&gt;&gt; Grundangaben'!$X$14,'1. Schritt ---&gt;&gt;&gt; Grundangaben'!$T$14,IF('2. Schritt ---&gt;&gt;&gt; Erfassung &lt;&lt;&lt;'!W48='1. Schritt ---&gt;&gt;&gt; Grundangaben'!$X$15,'1. Schritt ---&gt;&gt;&gt; Grundangaben'!$T$15,IF('2. Schritt ---&gt;&gt;&gt; Erfassung &lt;&lt;&lt;'!W48='1. Schritt ---&gt;&gt;&gt; Grundangaben'!$X$16,'1. Schritt ---&gt;&gt;&gt; Grundangaben'!$T$16,0)))))</f>
        <v>8</v>
      </c>
      <c r="AA48" s="154"/>
      <c r="AB48" s="155"/>
      <c r="AC48" s="156"/>
      <c r="AD48" s="152"/>
      <c r="AE48" s="314">
        <f t="shared" si="5"/>
      </c>
      <c r="AF48" s="316">
        <f t="shared" si="6"/>
      </c>
      <c r="AG48" s="316">
        <f t="shared" si="124"/>
        <v>0</v>
      </c>
      <c r="AH48" s="316">
        <f t="shared" si="8"/>
      </c>
      <c r="AI48" s="315">
        <f t="shared" si="9"/>
      </c>
      <c r="AJ48" s="82">
        <f t="shared" si="125"/>
      </c>
      <c r="AK48" s="130">
        <f t="shared" si="126"/>
      </c>
      <c r="AL48" s="128"/>
      <c r="AM48" s="129">
        <f t="shared" si="127"/>
        <v>-8</v>
      </c>
      <c r="AN48" s="157"/>
      <c r="AO48" s="301"/>
      <c r="AP48" s="148"/>
      <c r="AQ48" s="28">
        <f>IF($A$7=2,IF($A$8=0,"",29),29)</f>
        <v>29</v>
      </c>
      <c r="AR48" s="29" t="str">
        <f>IF($A$7=2,IF($A$8=0,"",AR41),AR41)</f>
        <v>Do</v>
      </c>
      <c r="AS48" s="30">
        <f>IF(SUM(BF$10)&gt;AQ48,0,IF(BF$12="",'1. Schritt ---&gt;&gt;&gt; Grundangaben'!AS114,IF(SUM(BF$12)&lt;AQ48,0,'1. Schritt ---&gt;&gt;&gt; Grundangaben'!AS114)))</f>
        <v>8</v>
      </c>
      <c r="AT48" s="30">
        <f t="shared" si="13"/>
        <v>8</v>
      </c>
      <c r="AU48" s="31">
        <f>IF(AR48='1. Schritt ---&gt;&gt;&gt; Grundangaben'!$X$12,'1. Schritt ---&gt;&gt;&gt; Grundangaben'!$T$12,IF('2. Schritt ---&gt;&gt;&gt; Erfassung &lt;&lt;&lt;'!AR48='1. Schritt ---&gt;&gt;&gt; Grundangaben'!$X$13,'1. Schritt ---&gt;&gt;&gt; Grundangaben'!$T$13,IF('2. Schritt ---&gt;&gt;&gt; Erfassung &lt;&lt;&lt;'!AR48='1. Schritt ---&gt;&gt;&gt; Grundangaben'!$X$14,'1. Schritt ---&gt;&gt;&gt; Grundangaben'!$T$14,IF('2. Schritt ---&gt;&gt;&gt; Erfassung &lt;&lt;&lt;'!AR48='1. Schritt ---&gt;&gt;&gt; Grundangaben'!$X$15,'1. Schritt ---&gt;&gt;&gt; Grundangaben'!$T$15,IF('2. Schritt ---&gt;&gt;&gt; Erfassung &lt;&lt;&lt;'!AR48='1. Schritt ---&gt;&gt;&gt; Grundangaben'!$X$16,'1. Schritt ---&gt;&gt;&gt; Grundangaben'!$T$16,0)))))</f>
        <v>8</v>
      </c>
      <c r="AV48" s="154"/>
      <c r="AW48" s="155"/>
      <c r="AX48" s="156"/>
      <c r="AY48" s="152"/>
      <c r="AZ48" s="314">
        <f t="shared" si="14"/>
      </c>
      <c r="BA48" s="316">
        <f t="shared" si="15"/>
      </c>
      <c r="BB48" s="316">
        <f t="shared" si="128"/>
        <v>0</v>
      </c>
      <c r="BC48" s="316">
        <f t="shared" si="17"/>
      </c>
      <c r="BD48" s="315">
        <f t="shared" si="18"/>
      </c>
      <c r="BE48" s="82">
        <f t="shared" si="129"/>
      </c>
      <c r="BF48" s="130">
        <f t="shared" si="130"/>
      </c>
      <c r="BG48" s="128"/>
      <c r="BH48" s="129">
        <f t="shared" si="131"/>
        <v>-8</v>
      </c>
      <c r="BI48" s="157"/>
      <c r="BJ48" s="301"/>
      <c r="BK48" s="148"/>
      <c r="BL48" s="28">
        <f>IF($A$7=2,IF($A$8=0,"",29),29)</f>
        <v>29</v>
      </c>
      <c r="BM48" s="29" t="str">
        <f>IF($A$7=2,IF($A$8=0,"",BM41),BM41)</f>
        <v>Do</v>
      </c>
      <c r="BN48" s="30">
        <f>IF(SUM(CA$10)&gt;BL48,0,IF(CA$12="",'1. Schritt ---&gt;&gt;&gt; Grundangaben'!BN114,IF(SUM(CA$12)&lt;BL48,0,'1. Schritt ---&gt;&gt;&gt; Grundangaben'!BN114)))</f>
        <v>8</v>
      </c>
      <c r="BO48" s="30">
        <f t="shared" si="22"/>
        <v>8</v>
      </c>
      <c r="BP48" s="31">
        <f>IF(BM48='1. Schritt ---&gt;&gt;&gt; Grundangaben'!$X$12,'1. Schritt ---&gt;&gt;&gt; Grundangaben'!$T$12,IF('2. Schritt ---&gt;&gt;&gt; Erfassung &lt;&lt;&lt;'!BM48='1. Schritt ---&gt;&gt;&gt; Grundangaben'!$X$13,'1. Schritt ---&gt;&gt;&gt; Grundangaben'!$T$13,IF('2. Schritt ---&gt;&gt;&gt; Erfassung &lt;&lt;&lt;'!BM48='1. Schritt ---&gt;&gt;&gt; Grundangaben'!$X$14,'1. Schritt ---&gt;&gt;&gt; Grundangaben'!$T$14,IF('2. Schritt ---&gt;&gt;&gt; Erfassung &lt;&lt;&lt;'!BM48='1. Schritt ---&gt;&gt;&gt; Grundangaben'!$X$15,'1. Schritt ---&gt;&gt;&gt; Grundangaben'!$T$15,IF('2. Schritt ---&gt;&gt;&gt; Erfassung &lt;&lt;&lt;'!BM48='1. Schritt ---&gt;&gt;&gt; Grundangaben'!$X$16,'1. Schritt ---&gt;&gt;&gt; Grundangaben'!$T$16,0)))))</f>
        <v>8</v>
      </c>
      <c r="BQ48" s="154"/>
      <c r="BR48" s="155"/>
      <c r="BS48" s="156"/>
      <c r="BT48" s="152"/>
      <c r="BU48" s="314">
        <f t="shared" si="23"/>
      </c>
      <c r="BV48" s="316">
        <f t="shared" si="24"/>
      </c>
      <c r="BW48" s="316">
        <f t="shared" si="132"/>
        <v>0</v>
      </c>
      <c r="BX48" s="316">
        <f t="shared" si="26"/>
      </c>
      <c r="BY48" s="315">
        <f t="shared" si="27"/>
      </c>
      <c r="BZ48" s="82">
        <f t="shared" si="133"/>
      </c>
      <c r="CA48" s="130">
        <f t="shared" si="134"/>
      </c>
      <c r="CB48" s="128"/>
      <c r="CC48" s="129">
        <f t="shared" si="135"/>
        <v>-8</v>
      </c>
      <c r="CD48" s="157"/>
      <c r="CE48" s="301"/>
      <c r="CF48" s="148"/>
      <c r="CG48" s="28">
        <f>IF($A$7=2,IF($A$8=0,"",29),29)</f>
        <v>29</v>
      </c>
      <c r="CH48" s="29" t="str">
        <f>IF($A$7=2,IF($A$8=0,"",CH41),CH41)</f>
        <v>Do</v>
      </c>
      <c r="CI48" s="30">
        <f>IF(SUM(CV$10)&gt;CG48,0,IF(CV$12="",'1. Schritt ---&gt;&gt;&gt; Grundangaben'!CI114,IF(SUM(CV$12)&lt;CG48,0,'1. Schritt ---&gt;&gt;&gt; Grundangaben'!CI114)))</f>
        <v>8</v>
      </c>
      <c r="CJ48" s="30">
        <f t="shared" si="31"/>
        <v>8</v>
      </c>
      <c r="CK48" s="31">
        <f>IF(CH48='1. Schritt ---&gt;&gt;&gt; Grundangaben'!$X$12,'1. Schritt ---&gt;&gt;&gt; Grundangaben'!$T$12,IF('2. Schritt ---&gt;&gt;&gt; Erfassung &lt;&lt;&lt;'!CH48='1. Schritt ---&gt;&gt;&gt; Grundangaben'!$X$13,'1. Schritt ---&gt;&gt;&gt; Grundangaben'!$T$13,IF('2. Schritt ---&gt;&gt;&gt; Erfassung &lt;&lt;&lt;'!CH48='1. Schritt ---&gt;&gt;&gt; Grundangaben'!$X$14,'1. Schritt ---&gt;&gt;&gt; Grundangaben'!$T$14,IF('2. Schritt ---&gt;&gt;&gt; Erfassung &lt;&lt;&lt;'!CH48='1. Schritt ---&gt;&gt;&gt; Grundangaben'!$X$15,'1. Schritt ---&gt;&gt;&gt; Grundangaben'!$T$15,IF('2. Schritt ---&gt;&gt;&gt; Erfassung &lt;&lt;&lt;'!CH48='1. Schritt ---&gt;&gt;&gt; Grundangaben'!$X$16,'1. Schritt ---&gt;&gt;&gt; Grundangaben'!$T$16,0)))))</f>
        <v>8</v>
      </c>
      <c r="CL48" s="154"/>
      <c r="CM48" s="155"/>
      <c r="CN48" s="156"/>
      <c r="CO48" s="152"/>
      <c r="CP48" s="314">
        <f t="shared" si="32"/>
      </c>
      <c r="CQ48" s="316">
        <f t="shared" si="33"/>
      </c>
      <c r="CR48" s="316">
        <f t="shared" si="136"/>
        <v>0</v>
      </c>
      <c r="CS48" s="316">
        <f t="shared" si="35"/>
      </c>
      <c r="CT48" s="315">
        <f t="shared" si="36"/>
      </c>
      <c r="CU48" s="82">
        <f t="shared" si="137"/>
      </c>
      <c r="CV48" s="130">
        <f t="shared" si="138"/>
      </c>
      <c r="CW48" s="128"/>
      <c r="CX48" s="129">
        <f t="shared" si="139"/>
        <v>-8</v>
      </c>
      <c r="CY48" s="157"/>
      <c r="CZ48" s="301"/>
      <c r="DA48" s="148"/>
      <c r="DB48" s="28">
        <f>IF($A$7=2,IF($A$8=0,"",29),29)</f>
        <v>29</v>
      </c>
      <c r="DC48" s="29" t="str">
        <f>IF($A$7=2,IF($A$8=0,"",DC41),DC41)</f>
        <v>Do</v>
      </c>
      <c r="DD48" s="30">
        <f>IF(SUM(DQ$10)&gt;DB48,0,IF(DQ$12="",'1. Schritt ---&gt;&gt;&gt; Grundangaben'!DD114,IF(SUM(DQ$12)&lt;DB48,0,'1. Schritt ---&gt;&gt;&gt; Grundangaben'!DD114)))</f>
        <v>8</v>
      </c>
      <c r="DE48" s="30">
        <f t="shared" si="40"/>
        <v>8</v>
      </c>
      <c r="DF48" s="31">
        <f>IF(DC48='1. Schritt ---&gt;&gt;&gt; Grundangaben'!$X$12,'1. Schritt ---&gt;&gt;&gt; Grundangaben'!$T$12,IF('2. Schritt ---&gt;&gt;&gt; Erfassung &lt;&lt;&lt;'!DC48='1. Schritt ---&gt;&gt;&gt; Grundangaben'!$X$13,'1. Schritt ---&gt;&gt;&gt; Grundangaben'!$T$13,IF('2. Schritt ---&gt;&gt;&gt; Erfassung &lt;&lt;&lt;'!DC48='1. Schritt ---&gt;&gt;&gt; Grundangaben'!$X$14,'1. Schritt ---&gt;&gt;&gt; Grundangaben'!$T$14,IF('2. Schritt ---&gt;&gt;&gt; Erfassung &lt;&lt;&lt;'!DC48='1. Schritt ---&gt;&gt;&gt; Grundangaben'!$X$15,'1. Schritt ---&gt;&gt;&gt; Grundangaben'!$T$15,IF('2. Schritt ---&gt;&gt;&gt; Erfassung &lt;&lt;&lt;'!DC48='1. Schritt ---&gt;&gt;&gt; Grundangaben'!$X$16,'1. Schritt ---&gt;&gt;&gt; Grundangaben'!$T$16,0)))))</f>
        <v>8</v>
      </c>
      <c r="DG48" s="154"/>
      <c r="DH48" s="155"/>
      <c r="DI48" s="156"/>
      <c r="DJ48" s="152"/>
      <c r="DK48" s="314">
        <f t="shared" si="41"/>
      </c>
      <c r="DL48" s="316">
        <f t="shared" si="42"/>
      </c>
      <c r="DM48" s="316">
        <f t="shared" si="140"/>
        <v>0</v>
      </c>
      <c r="DN48" s="316">
        <f t="shared" si="44"/>
      </c>
      <c r="DO48" s="315">
        <f t="shared" si="45"/>
      </c>
      <c r="DP48" s="82">
        <f t="shared" si="141"/>
      </c>
      <c r="DQ48" s="130">
        <f t="shared" si="142"/>
      </c>
      <c r="DR48" s="128"/>
      <c r="DS48" s="129">
        <f t="shared" si="143"/>
        <v>-8</v>
      </c>
      <c r="DT48" s="157"/>
      <c r="DU48" s="301"/>
      <c r="DV48" s="148"/>
      <c r="DW48" s="28">
        <f>IF($A$7=2,IF($A$8=0,"",29),29)</f>
        <v>29</v>
      </c>
      <c r="DX48" s="29" t="str">
        <f>IF($A$7=2,IF($A$8=0,"",DX41),DX41)</f>
        <v>Do</v>
      </c>
      <c r="DY48" s="30">
        <f>IF(SUM(EL$10)&gt;DW48,0,IF(EL$12="",'1. Schritt ---&gt;&gt;&gt; Grundangaben'!DY114,IF(SUM(EL$12)&lt;DW48,0,'1. Schritt ---&gt;&gt;&gt; Grundangaben'!DY114)))</f>
        <v>8</v>
      </c>
      <c r="DZ48" s="30">
        <f t="shared" si="49"/>
        <v>8</v>
      </c>
      <c r="EA48" s="31">
        <f>IF(DX48='1. Schritt ---&gt;&gt;&gt; Grundangaben'!$X$12,'1. Schritt ---&gt;&gt;&gt; Grundangaben'!$T$12,IF('2. Schritt ---&gt;&gt;&gt; Erfassung &lt;&lt;&lt;'!DX48='1. Schritt ---&gt;&gt;&gt; Grundangaben'!$X$13,'1. Schritt ---&gt;&gt;&gt; Grundangaben'!$T$13,IF('2. Schritt ---&gt;&gt;&gt; Erfassung &lt;&lt;&lt;'!DX48='1. Schritt ---&gt;&gt;&gt; Grundangaben'!$X$14,'1. Schritt ---&gt;&gt;&gt; Grundangaben'!$T$14,IF('2. Schritt ---&gt;&gt;&gt; Erfassung &lt;&lt;&lt;'!DX48='1. Schritt ---&gt;&gt;&gt; Grundangaben'!$X$15,'1. Schritt ---&gt;&gt;&gt; Grundangaben'!$T$15,IF('2. Schritt ---&gt;&gt;&gt; Erfassung &lt;&lt;&lt;'!DX48='1. Schritt ---&gt;&gt;&gt; Grundangaben'!$X$16,'1. Schritt ---&gt;&gt;&gt; Grundangaben'!$T$16,0)))))</f>
        <v>8</v>
      </c>
      <c r="EB48" s="154"/>
      <c r="EC48" s="155"/>
      <c r="ED48" s="156"/>
      <c r="EE48" s="152"/>
      <c r="EF48" s="314">
        <f t="shared" si="50"/>
      </c>
      <c r="EG48" s="316">
        <f t="shared" si="51"/>
      </c>
      <c r="EH48" s="316">
        <f t="shared" si="144"/>
        <v>0</v>
      </c>
      <c r="EI48" s="316">
        <f t="shared" si="53"/>
      </c>
      <c r="EJ48" s="315">
        <f t="shared" si="54"/>
      </c>
      <c r="EK48" s="82">
        <f t="shared" si="145"/>
      </c>
      <c r="EL48" s="130">
        <f t="shared" si="146"/>
      </c>
      <c r="EM48" s="128"/>
      <c r="EN48" s="129">
        <f t="shared" si="147"/>
        <v>-8</v>
      </c>
      <c r="EO48" s="157"/>
      <c r="EP48" s="301"/>
      <c r="EQ48" s="148"/>
      <c r="ER48" s="28">
        <f>IF($A$7=2,IF($A$8=0,"",29),29)</f>
        <v>29</v>
      </c>
      <c r="ES48" s="29" t="str">
        <f>IF($A$7=2,IF($A$8=0,"",ES41),ES41)</f>
        <v>Do</v>
      </c>
      <c r="ET48" s="30">
        <f>IF(SUM(FG$10)&gt;ER48,0,IF(FG$12="",'1. Schritt ---&gt;&gt;&gt; Grundangaben'!ET114,IF(SUM(FG$12)&lt;ER48,0,'1. Schritt ---&gt;&gt;&gt; Grundangaben'!ET114)))</f>
        <v>8</v>
      </c>
      <c r="EU48" s="30">
        <f t="shared" si="58"/>
        <v>8</v>
      </c>
      <c r="EV48" s="31">
        <f>IF(ES48='1. Schritt ---&gt;&gt;&gt; Grundangaben'!$X$12,'1. Schritt ---&gt;&gt;&gt; Grundangaben'!$T$12,IF('2. Schritt ---&gt;&gt;&gt; Erfassung &lt;&lt;&lt;'!ES48='1. Schritt ---&gt;&gt;&gt; Grundangaben'!$X$13,'1. Schritt ---&gt;&gt;&gt; Grundangaben'!$T$13,IF('2. Schritt ---&gt;&gt;&gt; Erfassung &lt;&lt;&lt;'!ES48='1. Schritt ---&gt;&gt;&gt; Grundangaben'!$X$14,'1. Schritt ---&gt;&gt;&gt; Grundangaben'!$T$14,IF('2. Schritt ---&gt;&gt;&gt; Erfassung &lt;&lt;&lt;'!ES48='1. Schritt ---&gt;&gt;&gt; Grundangaben'!$X$15,'1. Schritt ---&gt;&gt;&gt; Grundangaben'!$T$15,IF('2. Schritt ---&gt;&gt;&gt; Erfassung &lt;&lt;&lt;'!ES48='1. Schritt ---&gt;&gt;&gt; Grundangaben'!$X$16,'1. Schritt ---&gt;&gt;&gt; Grundangaben'!$T$16,0)))))</f>
        <v>8</v>
      </c>
      <c r="EW48" s="154"/>
      <c r="EX48" s="155"/>
      <c r="EY48" s="156"/>
      <c r="EZ48" s="152"/>
      <c r="FA48" s="314">
        <f t="shared" si="59"/>
      </c>
      <c r="FB48" s="316">
        <f t="shared" si="60"/>
      </c>
      <c r="FC48" s="316">
        <f t="shared" si="148"/>
        <v>0</v>
      </c>
      <c r="FD48" s="316">
        <f t="shared" si="62"/>
      </c>
      <c r="FE48" s="315">
        <f t="shared" si="63"/>
      </c>
      <c r="FF48" s="82">
        <f t="shared" si="149"/>
      </c>
      <c r="FG48" s="130">
        <f t="shared" si="150"/>
      </c>
      <c r="FH48" s="128"/>
      <c r="FI48" s="129">
        <f t="shared" si="151"/>
        <v>-8</v>
      </c>
      <c r="FJ48" s="157"/>
      <c r="FK48" s="301"/>
      <c r="FL48" s="148"/>
      <c r="FM48" s="28">
        <f>IF($A$7=2,IF($A$8=0,"",29),29)</f>
        <v>29</v>
      </c>
      <c r="FN48" s="29" t="str">
        <f>IF($A$7=2,IF($A$8=0,"",FN41),FN41)</f>
        <v>Do</v>
      </c>
      <c r="FO48" s="30">
        <f>IF(SUM(GB$10)&gt;FM48,0,IF(GB$12="",'1. Schritt ---&gt;&gt;&gt; Grundangaben'!FO114,IF(SUM(GB$12)&lt;FM48,0,'1. Schritt ---&gt;&gt;&gt; Grundangaben'!FO114)))</f>
        <v>8</v>
      </c>
      <c r="FP48" s="30">
        <f t="shared" si="67"/>
        <v>8</v>
      </c>
      <c r="FQ48" s="31">
        <f>IF(FN48='1. Schritt ---&gt;&gt;&gt; Grundangaben'!$X$12,'1. Schritt ---&gt;&gt;&gt; Grundangaben'!$T$12,IF('2. Schritt ---&gt;&gt;&gt; Erfassung &lt;&lt;&lt;'!FN48='1. Schritt ---&gt;&gt;&gt; Grundangaben'!$X$13,'1. Schritt ---&gt;&gt;&gt; Grundangaben'!$T$13,IF('2. Schritt ---&gt;&gt;&gt; Erfassung &lt;&lt;&lt;'!FN48='1. Schritt ---&gt;&gt;&gt; Grundangaben'!$X$14,'1. Schritt ---&gt;&gt;&gt; Grundangaben'!$T$14,IF('2. Schritt ---&gt;&gt;&gt; Erfassung &lt;&lt;&lt;'!FN48='1. Schritt ---&gt;&gt;&gt; Grundangaben'!$X$15,'1. Schritt ---&gt;&gt;&gt; Grundangaben'!$T$15,IF('2. Schritt ---&gt;&gt;&gt; Erfassung &lt;&lt;&lt;'!FN48='1. Schritt ---&gt;&gt;&gt; Grundangaben'!$X$16,'1. Schritt ---&gt;&gt;&gt; Grundangaben'!$T$16,0)))))</f>
        <v>8</v>
      </c>
      <c r="FR48" s="154"/>
      <c r="FS48" s="155"/>
      <c r="FT48" s="156"/>
      <c r="FU48" s="152"/>
      <c r="FV48" s="314">
        <f t="shared" si="68"/>
      </c>
      <c r="FW48" s="316">
        <f t="shared" si="69"/>
      </c>
      <c r="FX48" s="316">
        <f t="shared" si="152"/>
        <v>0</v>
      </c>
      <c r="FY48" s="316">
        <f t="shared" si="71"/>
      </c>
      <c r="FZ48" s="315">
        <f t="shared" si="72"/>
      </c>
      <c r="GA48" s="82">
        <f t="shared" si="153"/>
      </c>
      <c r="GB48" s="130">
        <f t="shared" si="154"/>
      </c>
      <c r="GC48" s="128"/>
      <c r="GD48" s="129">
        <f t="shared" si="155"/>
        <v>-8</v>
      </c>
      <c r="GE48" s="157"/>
      <c r="GF48" s="301"/>
      <c r="GG48" s="148"/>
      <c r="GH48" s="28">
        <f>IF($A$7=2,IF($A$8=0,"",29),29)</f>
        <v>29</v>
      </c>
      <c r="GI48" s="29" t="str">
        <f>IF($A$7=2,IF($A$8=0,"",GI41),GI41)</f>
        <v>Do</v>
      </c>
      <c r="GJ48" s="30">
        <f>IF(SUM(GW$10)&gt;GH48,0,IF(GW$12="",'1. Schritt ---&gt;&gt;&gt; Grundangaben'!GJ114,IF(SUM(GW$12)&lt;GH48,0,'1. Schritt ---&gt;&gt;&gt; Grundangaben'!GJ114)))</f>
        <v>8</v>
      </c>
      <c r="GK48" s="30">
        <f t="shared" si="76"/>
        <v>8</v>
      </c>
      <c r="GL48" s="31">
        <f>IF(GI48='1. Schritt ---&gt;&gt;&gt; Grundangaben'!$X$12,'1. Schritt ---&gt;&gt;&gt; Grundangaben'!$T$12,IF('2. Schritt ---&gt;&gt;&gt; Erfassung &lt;&lt;&lt;'!GI48='1. Schritt ---&gt;&gt;&gt; Grundangaben'!$X$13,'1. Schritt ---&gt;&gt;&gt; Grundangaben'!$T$13,IF('2. Schritt ---&gt;&gt;&gt; Erfassung &lt;&lt;&lt;'!GI48='1. Schritt ---&gt;&gt;&gt; Grundangaben'!$X$14,'1. Schritt ---&gt;&gt;&gt; Grundangaben'!$T$14,IF('2. Schritt ---&gt;&gt;&gt; Erfassung &lt;&lt;&lt;'!GI48='1. Schritt ---&gt;&gt;&gt; Grundangaben'!$X$15,'1. Schritt ---&gt;&gt;&gt; Grundangaben'!$T$15,IF('2. Schritt ---&gt;&gt;&gt; Erfassung &lt;&lt;&lt;'!GI48='1. Schritt ---&gt;&gt;&gt; Grundangaben'!$X$16,'1. Schritt ---&gt;&gt;&gt; Grundangaben'!$T$16,0)))))</f>
        <v>8</v>
      </c>
      <c r="GM48" s="154"/>
      <c r="GN48" s="155"/>
      <c r="GO48" s="156"/>
      <c r="GP48" s="152"/>
      <c r="GQ48" s="314">
        <f t="shared" si="77"/>
      </c>
      <c r="GR48" s="316">
        <f t="shared" si="78"/>
      </c>
      <c r="GS48" s="316">
        <f t="shared" si="156"/>
        <v>0</v>
      </c>
      <c r="GT48" s="316">
        <f t="shared" si="80"/>
      </c>
      <c r="GU48" s="315">
        <f t="shared" si="81"/>
      </c>
      <c r="GV48" s="82">
        <f t="shared" si="157"/>
      </c>
      <c r="GW48" s="130">
        <f t="shared" si="158"/>
      </c>
      <c r="GX48" s="128"/>
      <c r="GY48" s="129">
        <f t="shared" si="159"/>
        <v>-8</v>
      </c>
      <c r="GZ48" s="157"/>
      <c r="HA48" s="301"/>
      <c r="HB48" s="148"/>
      <c r="HC48" s="28">
        <f>IF($A$7=2,IF($A$8=0,"",29),29)</f>
        <v>29</v>
      </c>
      <c r="HD48" s="29" t="str">
        <f>IF($A$7=2,IF($A$8=0,"",HD41),HD41)</f>
        <v>Do</v>
      </c>
      <c r="HE48" s="30">
        <f>IF(SUM(HR$10)&gt;HC48,0,IF(HR$12="",'1. Schritt ---&gt;&gt;&gt; Grundangaben'!HE114,IF(SUM(HR$12)&lt;HC48,0,'1. Schritt ---&gt;&gt;&gt; Grundangaben'!HE114)))</f>
        <v>8</v>
      </c>
      <c r="HF48" s="30">
        <f t="shared" si="85"/>
        <v>8</v>
      </c>
      <c r="HG48" s="31">
        <f>IF(HD48='1. Schritt ---&gt;&gt;&gt; Grundangaben'!$X$12,'1. Schritt ---&gt;&gt;&gt; Grundangaben'!$T$12,IF('2. Schritt ---&gt;&gt;&gt; Erfassung &lt;&lt;&lt;'!HD48='1. Schritt ---&gt;&gt;&gt; Grundangaben'!$X$13,'1. Schritt ---&gt;&gt;&gt; Grundangaben'!$T$13,IF('2. Schritt ---&gt;&gt;&gt; Erfassung &lt;&lt;&lt;'!HD48='1. Schritt ---&gt;&gt;&gt; Grundangaben'!$X$14,'1. Schritt ---&gt;&gt;&gt; Grundangaben'!$T$14,IF('2. Schritt ---&gt;&gt;&gt; Erfassung &lt;&lt;&lt;'!HD48='1. Schritt ---&gt;&gt;&gt; Grundangaben'!$X$15,'1. Schritt ---&gt;&gt;&gt; Grundangaben'!$T$15,IF('2. Schritt ---&gt;&gt;&gt; Erfassung &lt;&lt;&lt;'!HD48='1. Schritt ---&gt;&gt;&gt; Grundangaben'!$X$16,'1. Schritt ---&gt;&gt;&gt; Grundangaben'!$T$16,0)))))</f>
        <v>8</v>
      </c>
      <c r="HH48" s="154"/>
      <c r="HI48" s="155"/>
      <c r="HJ48" s="156"/>
      <c r="HK48" s="152"/>
      <c r="HL48" s="314">
        <f t="shared" si="86"/>
      </c>
      <c r="HM48" s="316">
        <f t="shared" si="87"/>
      </c>
      <c r="HN48" s="316">
        <f t="shared" si="160"/>
        <v>0</v>
      </c>
      <c r="HO48" s="316">
        <f t="shared" si="89"/>
      </c>
      <c r="HP48" s="315">
        <f t="shared" si="90"/>
      </c>
      <c r="HQ48" s="82">
        <f t="shared" si="161"/>
      </c>
      <c r="HR48" s="130">
        <f t="shared" si="162"/>
      </c>
      <c r="HS48" s="128"/>
      <c r="HT48" s="129">
        <f t="shared" si="163"/>
        <v>-8</v>
      </c>
      <c r="HU48" s="157"/>
      <c r="HV48" s="301"/>
      <c r="HW48" s="148"/>
      <c r="HX48" s="266">
        <f>IF($A$7=2,IF($A$8=0,"",29),29)</f>
        <v>29</v>
      </c>
      <c r="HY48" s="267" t="str">
        <f>IF($A$7=2,IF($A$8=0,"",HY41),HY41)</f>
        <v>Do</v>
      </c>
      <c r="HZ48" s="268">
        <f>IF(SUM(IM$10)&gt;HX48,0,IF(IM$12="",'1. Schritt ---&gt;&gt;&gt; Grundangaben'!HZ114,IF(SUM(IM$12)&lt;HX48,0,'1. Schritt ---&gt;&gt;&gt; Grundangaben'!HZ114)))</f>
        <v>8</v>
      </c>
      <c r="IA48" s="268">
        <f t="shared" si="94"/>
        <v>8</v>
      </c>
      <c r="IB48" s="31">
        <f>IF(HY48='1. Schritt ---&gt;&gt;&gt; Grundangaben'!$X$12,'1. Schritt ---&gt;&gt;&gt; Grundangaben'!$T$12,IF('2. Schritt ---&gt;&gt;&gt; Erfassung &lt;&lt;&lt;'!HY48='1. Schritt ---&gt;&gt;&gt; Grundangaben'!$X$13,'1. Schritt ---&gt;&gt;&gt; Grundangaben'!$T$13,IF('2. Schritt ---&gt;&gt;&gt; Erfassung &lt;&lt;&lt;'!HY48='1. Schritt ---&gt;&gt;&gt; Grundangaben'!$X$14,'1. Schritt ---&gt;&gt;&gt; Grundangaben'!$T$14,IF('2. Schritt ---&gt;&gt;&gt; Erfassung &lt;&lt;&lt;'!HY48='1. Schritt ---&gt;&gt;&gt; Grundangaben'!$X$15,'1. Schritt ---&gt;&gt;&gt; Grundangaben'!$T$15,IF('2. Schritt ---&gt;&gt;&gt; Erfassung &lt;&lt;&lt;'!HY48='1. Schritt ---&gt;&gt;&gt; Grundangaben'!$X$16,'1. Schritt ---&gt;&gt;&gt; Grundangaben'!$T$16,0)))))</f>
        <v>8</v>
      </c>
      <c r="IC48" s="260"/>
      <c r="ID48" s="261"/>
      <c r="IE48" s="262"/>
      <c r="IF48" s="263"/>
      <c r="IG48" s="314">
        <f t="shared" si="95"/>
      </c>
      <c r="IH48" s="316">
        <f t="shared" si="96"/>
      </c>
      <c r="II48" s="316">
        <f t="shared" si="164"/>
        <v>0</v>
      </c>
      <c r="IJ48" s="316">
        <f t="shared" si="98"/>
      </c>
      <c r="IK48" s="315">
        <f t="shared" si="99"/>
      </c>
      <c r="IL48" s="82">
        <f t="shared" si="165"/>
      </c>
      <c r="IM48" s="130">
        <f t="shared" si="166"/>
      </c>
      <c r="IN48" s="128"/>
      <c r="IO48" s="129">
        <f t="shared" si="167"/>
        <v>-8</v>
      </c>
      <c r="IP48" s="157"/>
      <c r="IQ48" s="301"/>
      <c r="IR48" s="148"/>
    </row>
    <row r="49" spans="1:252" s="32" customFormat="1" ht="22.5" customHeight="1">
      <c r="A49" s="28">
        <f>IF($A$7=2,"",30)</f>
        <v>30</v>
      </c>
      <c r="B49" s="29" t="str">
        <f>IF($A$7=2,"",B42)</f>
        <v>Fr</v>
      </c>
      <c r="C49" s="30">
        <f>IF(SUM(P$10)&gt;A49,0,IF(P$12="",'1. Schritt ---&gt;&gt;&gt; Grundangaben'!C115,IF(SUM(P$12)&lt;A49,0,'1. Schritt ---&gt;&gt;&gt; Grundangaben'!C115)))</f>
        <v>6</v>
      </c>
      <c r="D49" s="30">
        <f t="shared" si="103"/>
        <v>6</v>
      </c>
      <c r="E49" s="31">
        <f>IF(B49='1. Schritt ---&gt;&gt;&gt; Grundangaben'!$X$12,'1. Schritt ---&gt;&gt;&gt; Grundangaben'!$T$12,IF('2. Schritt ---&gt;&gt;&gt; Erfassung &lt;&lt;&lt;'!B49='1. Schritt ---&gt;&gt;&gt; Grundangaben'!$X$13,'1. Schritt ---&gt;&gt;&gt; Grundangaben'!$T$13,IF('2. Schritt ---&gt;&gt;&gt; Erfassung &lt;&lt;&lt;'!B49='1. Schritt ---&gt;&gt;&gt; Grundangaben'!$X$14,'1. Schritt ---&gt;&gt;&gt; Grundangaben'!$T$14,IF('2. Schritt ---&gt;&gt;&gt; Erfassung &lt;&lt;&lt;'!B49='1. Schritt ---&gt;&gt;&gt; Grundangaben'!$X$15,'1. Schritt ---&gt;&gt;&gt; Grundangaben'!$T$15,IF('2. Schritt ---&gt;&gt;&gt; Erfassung &lt;&lt;&lt;'!B49='1. Schritt ---&gt;&gt;&gt; Grundangaben'!$X$16,'1. Schritt ---&gt;&gt;&gt; Grundangaben'!$T$16,0)))))</f>
        <v>6</v>
      </c>
      <c r="F49" s="154"/>
      <c r="G49" s="155"/>
      <c r="H49" s="156"/>
      <c r="I49" s="312"/>
      <c r="J49" s="314">
        <f t="shared" si="0"/>
      </c>
      <c r="K49" s="316">
        <f t="shared" si="1"/>
      </c>
      <c r="L49" s="316">
        <f t="shared" si="104"/>
        <v>0</v>
      </c>
      <c r="M49" s="316">
        <f t="shared" si="2"/>
      </c>
      <c r="N49" s="315">
        <f t="shared" si="3"/>
      </c>
      <c r="O49" s="82">
        <f t="shared" si="105"/>
      </c>
      <c r="P49" s="130">
        <f t="shared" si="106"/>
      </c>
      <c r="Q49" s="128"/>
      <c r="R49" s="129">
        <f t="shared" si="107"/>
        <v>-6</v>
      </c>
      <c r="S49" s="157"/>
      <c r="T49" s="301"/>
      <c r="U49" s="148"/>
      <c r="V49" s="28">
        <f>IF($A$7=2,"",30)</f>
        <v>30</v>
      </c>
      <c r="W49" s="29" t="str">
        <f>IF($A$7=2,"",W42)</f>
        <v>Fr</v>
      </c>
      <c r="X49" s="30">
        <f>IF(SUM(AK$10)&gt;V49,0,IF(AK$12="",'1. Schritt ---&gt;&gt;&gt; Grundangaben'!X115,IF(SUM(AK$12)&lt;V49,0,'1. Schritt ---&gt;&gt;&gt; Grundangaben'!X115)))</f>
        <v>6</v>
      </c>
      <c r="Y49" s="30">
        <f t="shared" si="4"/>
        <v>6</v>
      </c>
      <c r="Z49" s="31">
        <f>IF(W49='1. Schritt ---&gt;&gt;&gt; Grundangaben'!$X$12,'1. Schritt ---&gt;&gt;&gt; Grundangaben'!$T$12,IF('2. Schritt ---&gt;&gt;&gt; Erfassung &lt;&lt;&lt;'!W49='1. Schritt ---&gt;&gt;&gt; Grundangaben'!$X$13,'1. Schritt ---&gt;&gt;&gt; Grundangaben'!$T$13,IF('2. Schritt ---&gt;&gt;&gt; Erfassung &lt;&lt;&lt;'!W49='1. Schritt ---&gt;&gt;&gt; Grundangaben'!$X$14,'1. Schritt ---&gt;&gt;&gt; Grundangaben'!$T$14,IF('2. Schritt ---&gt;&gt;&gt; Erfassung &lt;&lt;&lt;'!W49='1. Schritt ---&gt;&gt;&gt; Grundangaben'!$X$15,'1. Schritt ---&gt;&gt;&gt; Grundangaben'!$T$15,IF('2. Schritt ---&gt;&gt;&gt; Erfassung &lt;&lt;&lt;'!W49='1. Schritt ---&gt;&gt;&gt; Grundangaben'!$X$16,'1. Schritt ---&gt;&gt;&gt; Grundangaben'!$T$16,0)))))</f>
        <v>6</v>
      </c>
      <c r="AA49" s="154"/>
      <c r="AB49" s="155"/>
      <c r="AC49" s="156"/>
      <c r="AD49" s="152"/>
      <c r="AE49" s="314">
        <f t="shared" si="5"/>
      </c>
      <c r="AF49" s="316">
        <f t="shared" si="6"/>
      </c>
      <c r="AG49" s="316">
        <f t="shared" si="124"/>
        <v>0</v>
      </c>
      <c r="AH49" s="316">
        <f t="shared" si="8"/>
      </c>
      <c r="AI49" s="315">
        <f t="shared" si="9"/>
      </c>
      <c r="AJ49" s="82">
        <f t="shared" si="125"/>
      </c>
      <c r="AK49" s="130">
        <f t="shared" si="126"/>
      </c>
      <c r="AL49" s="128"/>
      <c r="AM49" s="129">
        <f t="shared" si="127"/>
        <v>-6</v>
      </c>
      <c r="AN49" s="157"/>
      <c r="AO49" s="301"/>
      <c r="AP49" s="148"/>
      <c r="AQ49" s="28">
        <f>IF($A$7=2,"",30)</f>
        <v>30</v>
      </c>
      <c r="AR49" s="29" t="str">
        <f>IF($A$7=2,"",AR42)</f>
        <v>Fr</v>
      </c>
      <c r="AS49" s="30">
        <f>IF(SUM(BF$10)&gt;AQ49,0,IF(BF$12="",'1. Schritt ---&gt;&gt;&gt; Grundangaben'!AS115,IF(SUM(BF$12)&lt;AQ49,0,'1. Schritt ---&gt;&gt;&gt; Grundangaben'!AS115)))</f>
        <v>6</v>
      </c>
      <c r="AT49" s="30">
        <f t="shared" si="13"/>
        <v>6</v>
      </c>
      <c r="AU49" s="31">
        <f>IF(AR49='1. Schritt ---&gt;&gt;&gt; Grundangaben'!$X$12,'1. Schritt ---&gt;&gt;&gt; Grundangaben'!$T$12,IF('2. Schritt ---&gt;&gt;&gt; Erfassung &lt;&lt;&lt;'!AR49='1. Schritt ---&gt;&gt;&gt; Grundangaben'!$X$13,'1. Schritt ---&gt;&gt;&gt; Grundangaben'!$T$13,IF('2. Schritt ---&gt;&gt;&gt; Erfassung &lt;&lt;&lt;'!AR49='1. Schritt ---&gt;&gt;&gt; Grundangaben'!$X$14,'1. Schritt ---&gt;&gt;&gt; Grundangaben'!$T$14,IF('2. Schritt ---&gt;&gt;&gt; Erfassung &lt;&lt;&lt;'!AR49='1. Schritt ---&gt;&gt;&gt; Grundangaben'!$X$15,'1. Schritt ---&gt;&gt;&gt; Grundangaben'!$T$15,IF('2. Schritt ---&gt;&gt;&gt; Erfassung &lt;&lt;&lt;'!AR49='1. Schritt ---&gt;&gt;&gt; Grundangaben'!$X$16,'1. Schritt ---&gt;&gt;&gt; Grundangaben'!$T$16,0)))))</f>
        <v>6</v>
      </c>
      <c r="AV49" s="154"/>
      <c r="AW49" s="155"/>
      <c r="AX49" s="156"/>
      <c r="AY49" s="152"/>
      <c r="AZ49" s="314">
        <f t="shared" si="14"/>
      </c>
      <c r="BA49" s="316">
        <f t="shared" si="15"/>
      </c>
      <c r="BB49" s="316">
        <f t="shared" si="128"/>
        <v>0</v>
      </c>
      <c r="BC49" s="316">
        <f t="shared" si="17"/>
      </c>
      <c r="BD49" s="315">
        <f t="shared" si="18"/>
      </c>
      <c r="BE49" s="82">
        <f t="shared" si="129"/>
      </c>
      <c r="BF49" s="130">
        <f t="shared" si="130"/>
      </c>
      <c r="BG49" s="128"/>
      <c r="BH49" s="129">
        <f t="shared" si="131"/>
        <v>-6</v>
      </c>
      <c r="BI49" s="157"/>
      <c r="BJ49" s="301"/>
      <c r="BK49" s="148"/>
      <c r="BL49" s="28">
        <f>IF($A$7=2,"",30)</f>
        <v>30</v>
      </c>
      <c r="BM49" s="29" t="str">
        <f>IF($A$7=2,"",BM42)</f>
        <v>Fr</v>
      </c>
      <c r="BN49" s="30">
        <f>IF(SUM(CA$10)&gt;BL49,0,IF(CA$12="",'1. Schritt ---&gt;&gt;&gt; Grundangaben'!BN115,IF(SUM(CA$12)&lt;BL49,0,'1. Schritt ---&gt;&gt;&gt; Grundangaben'!BN115)))</f>
        <v>6</v>
      </c>
      <c r="BO49" s="30">
        <f t="shared" si="22"/>
        <v>6</v>
      </c>
      <c r="BP49" s="31">
        <f>IF(BM49='1. Schritt ---&gt;&gt;&gt; Grundangaben'!$X$12,'1. Schritt ---&gt;&gt;&gt; Grundangaben'!$T$12,IF('2. Schritt ---&gt;&gt;&gt; Erfassung &lt;&lt;&lt;'!BM49='1. Schritt ---&gt;&gt;&gt; Grundangaben'!$X$13,'1. Schritt ---&gt;&gt;&gt; Grundangaben'!$T$13,IF('2. Schritt ---&gt;&gt;&gt; Erfassung &lt;&lt;&lt;'!BM49='1. Schritt ---&gt;&gt;&gt; Grundangaben'!$X$14,'1. Schritt ---&gt;&gt;&gt; Grundangaben'!$T$14,IF('2. Schritt ---&gt;&gt;&gt; Erfassung &lt;&lt;&lt;'!BM49='1. Schritt ---&gt;&gt;&gt; Grundangaben'!$X$15,'1. Schritt ---&gt;&gt;&gt; Grundangaben'!$T$15,IF('2. Schritt ---&gt;&gt;&gt; Erfassung &lt;&lt;&lt;'!BM49='1. Schritt ---&gt;&gt;&gt; Grundangaben'!$X$16,'1. Schritt ---&gt;&gt;&gt; Grundangaben'!$T$16,0)))))</f>
        <v>6</v>
      </c>
      <c r="BQ49" s="154"/>
      <c r="BR49" s="155"/>
      <c r="BS49" s="156"/>
      <c r="BT49" s="152"/>
      <c r="BU49" s="314">
        <f t="shared" si="23"/>
      </c>
      <c r="BV49" s="316">
        <f t="shared" si="24"/>
      </c>
      <c r="BW49" s="316">
        <f t="shared" si="132"/>
        <v>0</v>
      </c>
      <c r="BX49" s="316">
        <f t="shared" si="26"/>
      </c>
      <c r="BY49" s="315">
        <f t="shared" si="27"/>
      </c>
      <c r="BZ49" s="82">
        <f t="shared" si="133"/>
      </c>
      <c r="CA49" s="130">
        <f t="shared" si="134"/>
      </c>
      <c r="CB49" s="128"/>
      <c r="CC49" s="129">
        <f t="shared" si="135"/>
        <v>-6</v>
      </c>
      <c r="CD49" s="157"/>
      <c r="CE49" s="301"/>
      <c r="CF49" s="148"/>
      <c r="CG49" s="28">
        <f>IF($A$7=2,"",30)</f>
        <v>30</v>
      </c>
      <c r="CH49" s="29" t="str">
        <f>IF($A$7=2,"",CH42)</f>
        <v>Fr</v>
      </c>
      <c r="CI49" s="30">
        <f>IF(SUM(CV$10)&gt;CG49,0,IF(CV$12="",'1. Schritt ---&gt;&gt;&gt; Grundangaben'!CI115,IF(SUM(CV$12)&lt;CG49,0,'1. Schritt ---&gt;&gt;&gt; Grundangaben'!CI115)))</f>
        <v>6</v>
      </c>
      <c r="CJ49" s="30">
        <f t="shared" si="31"/>
        <v>6</v>
      </c>
      <c r="CK49" s="31">
        <f>IF(CH49='1. Schritt ---&gt;&gt;&gt; Grundangaben'!$X$12,'1. Schritt ---&gt;&gt;&gt; Grundangaben'!$T$12,IF('2. Schritt ---&gt;&gt;&gt; Erfassung &lt;&lt;&lt;'!CH49='1. Schritt ---&gt;&gt;&gt; Grundangaben'!$X$13,'1. Schritt ---&gt;&gt;&gt; Grundangaben'!$T$13,IF('2. Schritt ---&gt;&gt;&gt; Erfassung &lt;&lt;&lt;'!CH49='1. Schritt ---&gt;&gt;&gt; Grundangaben'!$X$14,'1. Schritt ---&gt;&gt;&gt; Grundangaben'!$T$14,IF('2. Schritt ---&gt;&gt;&gt; Erfassung &lt;&lt;&lt;'!CH49='1. Schritt ---&gt;&gt;&gt; Grundangaben'!$X$15,'1. Schritt ---&gt;&gt;&gt; Grundangaben'!$T$15,IF('2. Schritt ---&gt;&gt;&gt; Erfassung &lt;&lt;&lt;'!CH49='1. Schritt ---&gt;&gt;&gt; Grundangaben'!$X$16,'1. Schritt ---&gt;&gt;&gt; Grundangaben'!$T$16,0)))))</f>
        <v>6</v>
      </c>
      <c r="CL49" s="154"/>
      <c r="CM49" s="155"/>
      <c r="CN49" s="156"/>
      <c r="CO49" s="152"/>
      <c r="CP49" s="314">
        <f t="shared" si="32"/>
      </c>
      <c r="CQ49" s="316">
        <f t="shared" si="33"/>
      </c>
      <c r="CR49" s="316">
        <f t="shared" si="136"/>
        <v>0</v>
      </c>
      <c r="CS49" s="316">
        <f t="shared" si="35"/>
      </c>
      <c r="CT49" s="315">
        <f t="shared" si="36"/>
      </c>
      <c r="CU49" s="82">
        <f t="shared" si="137"/>
      </c>
      <c r="CV49" s="130">
        <f t="shared" si="138"/>
      </c>
      <c r="CW49" s="128"/>
      <c r="CX49" s="129">
        <f t="shared" si="139"/>
        <v>-6</v>
      </c>
      <c r="CY49" s="157"/>
      <c r="CZ49" s="301"/>
      <c r="DA49" s="148"/>
      <c r="DB49" s="28">
        <f>IF($A$7=2,"",30)</f>
        <v>30</v>
      </c>
      <c r="DC49" s="29" t="str">
        <f>IF($A$7=2,"",DC42)</f>
        <v>Fr</v>
      </c>
      <c r="DD49" s="30">
        <f>IF(SUM(DQ$10)&gt;DB49,0,IF(DQ$12="",'1. Schritt ---&gt;&gt;&gt; Grundangaben'!DD115,IF(SUM(DQ$12)&lt;DB49,0,'1. Schritt ---&gt;&gt;&gt; Grundangaben'!DD115)))</f>
        <v>6</v>
      </c>
      <c r="DE49" s="30">
        <f t="shared" si="40"/>
        <v>6</v>
      </c>
      <c r="DF49" s="31">
        <f>IF(DC49='1. Schritt ---&gt;&gt;&gt; Grundangaben'!$X$12,'1. Schritt ---&gt;&gt;&gt; Grundangaben'!$T$12,IF('2. Schritt ---&gt;&gt;&gt; Erfassung &lt;&lt;&lt;'!DC49='1. Schritt ---&gt;&gt;&gt; Grundangaben'!$X$13,'1. Schritt ---&gt;&gt;&gt; Grundangaben'!$T$13,IF('2. Schritt ---&gt;&gt;&gt; Erfassung &lt;&lt;&lt;'!DC49='1. Schritt ---&gt;&gt;&gt; Grundangaben'!$X$14,'1. Schritt ---&gt;&gt;&gt; Grundangaben'!$T$14,IF('2. Schritt ---&gt;&gt;&gt; Erfassung &lt;&lt;&lt;'!DC49='1. Schritt ---&gt;&gt;&gt; Grundangaben'!$X$15,'1. Schritt ---&gt;&gt;&gt; Grundangaben'!$T$15,IF('2. Schritt ---&gt;&gt;&gt; Erfassung &lt;&lt;&lt;'!DC49='1. Schritt ---&gt;&gt;&gt; Grundangaben'!$X$16,'1. Schritt ---&gt;&gt;&gt; Grundangaben'!$T$16,0)))))</f>
        <v>6</v>
      </c>
      <c r="DG49" s="154"/>
      <c r="DH49" s="155"/>
      <c r="DI49" s="156"/>
      <c r="DJ49" s="152"/>
      <c r="DK49" s="314">
        <f t="shared" si="41"/>
      </c>
      <c r="DL49" s="316">
        <f t="shared" si="42"/>
      </c>
      <c r="DM49" s="316">
        <f t="shared" si="140"/>
        <v>0</v>
      </c>
      <c r="DN49" s="316">
        <f t="shared" si="44"/>
      </c>
      <c r="DO49" s="315">
        <f t="shared" si="45"/>
      </c>
      <c r="DP49" s="82">
        <f t="shared" si="141"/>
      </c>
      <c r="DQ49" s="130">
        <f t="shared" si="142"/>
      </c>
      <c r="DR49" s="128"/>
      <c r="DS49" s="129">
        <f t="shared" si="143"/>
        <v>-6</v>
      </c>
      <c r="DT49" s="157"/>
      <c r="DU49" s="301"/>
      <c r="DV49" s="148"/>
      <c r="DW49" s="28">
        <f>IF($A$7=2,"",30)</f>
        <v>30</v>
      </c>
      <c r="DX49" s="29" t="str">
        <f>IF($A$7=2,"",DX42)</f>
        <v>Fr</v>
      </c>
      <c r="DY49" s="30">
        <f>IF(SUM(EL$10)&gt;DW49,0,IF(EL$12="",'1. Schritt ---&gt;&gt;&gt; Grundangaben'!DY115,IF(SUM(EL$12)&lt;DW49,0,'1. Schritt ---&gt;&gt;&gt; Grundangaben'!DY115)))</f>
        <v>6</v>
      </c>
      <c r="DZ49" s="30">
        <f t="shared" si="49"/>
        <v>6</v>
      </c>
      <c r="EA49" s="31">
        <f>IF(DX49='1. Schritt ---&gt;&gt;&gt; Grundangaben'!$X$12,'1. Schritt ---&gt;&gt;&gt; Grundangaben'!$T$12,IF('2. Schritt ---&gt;&gt;&gt; Erfassung &lt;&lt;&lt;'!DX49='1. Schritt ---&gt;&gt;&gt; Grundangaben'!$X$13,'1. Schritt ---&gt;&gt;&gt; Grundangaben'!$T$13,IF('2. Schritt ---&gt;&gt;&gt; Erfassung &lt;&lt;&lt;'!DX49='1. Schritt ---&gt;&gt;&gt; Grundangaben'!$X$14,'1. Schritt ---&gt;&gt;&gt; Grundangaben'!$T$14,IF('2. Schritt ---&gt;&gt;&gt; Erfassung &lt;&lt;&lt;'!DX49='1. Schritt ---&gt;&gt;&gt; Grundangaben'!$X$15,'1. Schritt ---&gt;&gt;&gt; Grundangaben'!$T$15,IF('2. Schritt ---&gt;&gt;&gt; Erfassung &lt;&lt;&lt;'!DX49='1. Schritt ---&gt;&gt;&gt; Grundangaben'!$X$16,'1. Schritt ---&gt;&gt;&gt; Grundangaben'!$T$16,0)))))</f>
        <v>6</v>
      </c>
      <c r="EB49" s="154"/>
      <c r="EC49" s="155"/>
      <c r="ED49" s="156"/>
      <c r="EE49" s="152"/>
      <c r="EF49" s="314">
        <f t="shared" si="50"/>
      </c>
      <c r="EG49" s="316">
        <f t="shared" si="51"/>
      </c>
      <c r="EH49" s="316">
        <f t="shared" si="144"/>
        <v>0</v>
      </c>
      <c r="EI49" s="316">
        <f t="shared" si="53"/>
      </c>
      <c r="EJ49" s="315">
        <f t="shared" si="54"/>
      </c>
      <c r="EK49" s="82">
        <f t="shared" si="145"/>
      </c>
      <c r="EL49" s="130">
        <f t="shared" si="146"/>
      </c>
      <c r="EM49" s="128"/>
      <c r="EN49" s="129">
        <f t="shared" si="147"/>
        <v>-6</v>
      </c>
      <c r="EO49" s="157"/>
      <c r="EP49" s="301"/>
      <c r="EQ49" s="148"/>
      <c r="ER49" s="28">
        <f>IF($A$7=2,"",30)</f>
        <v>30</v>
      </c>
      <c r="ES49" s="29" t="str">
        <f>IF($A$7=2,"",ES42)</f>
        <v>Fr</v>
      </c>
      <c r="ET49" s="30">
        <f>IF(SUM(FG$10)&gt;ER49,0,IF(FG$12="",'1. Schritt ---&gt;&gt;&gt; Grundangaben'!ET115,IF(SUM(FG$12)&lt;ER49,0,'1. Schritt ---&gt;&gt;&gt; Grundangaben'!ET115)))</f>
        <v>6</v>
      </c>
      <c r="EU49" s="30">
        <f t="shared" si="58"/>
        <v>6</v>
      </c>
      <c r="EV49" s="31">
        <f>IF(ES49='1. Schritt ---&gt;&gt;&gt; Grundangaben'!$X$12,'1. Schritt ---&gt;&gt;&gt; Grundangaben'!$T$12,IF('2. Schritt ---&gt;&gt;&gt; Erfassung &lt;&lt;&lt;'!ES49='1. Schritt ---&gt;&gt;&gt; Grundangaben'!$X$13,'1. Schritt ---&gt;&gt;&gt; Grundangaben'!$T$13,IF('2. Schritt ---&gt;&gt;&gt; Erfassung &lt;&lt;&lt;'!ES49='1. Schritt ---&gt;&gt;&gt; Grundangaben'!$X$14,'1. Schritt ---&gt;&gt;&gt; Grundangaben'!$T$14,IF('2. Schritt ---&gt;&gt;&gt; Erfassung &lt;&lt;&lt;'!ES49='1. Schritt ---&gt;&gt;&gt; Grundangaben'!$X$15,'1. Schritt ---&gt;&gt;&gt; Grundangaben'!$T$15,IF('2. Schritt ---&gt;&gt;&gt; Erfassung &lt;&lt;&lt;'!ES49='1. Schritt ---&gt;&gt;&gt; Grundangaben'!$X$16,'1. Schritt ---&gt;&gt;&gt; Grundangaben'!$T$16,0)))))</f>
        <v>6</v>
      </c>
      <c r="EW49" s="154"/>
      <c r="EX49" s="155"/>
      <c r="EY49" s="156"/>
      <c r="EZ49" s="152"/>
      <c r="FA49" s="314">
        <f t="shared" si="59"/>
      </c>
      <c r="FB49" s="316">
        <f t="shared" si="60"/>
      </c>
      <c r="FC49" s="316">
        <f t="shared" si="148"/>
        <v>0</v>
      </c>
      <c r="FD49" s="316">
        <f t="shared" si="62"/>
      </c>
      <c r="FE49" s="315">
        <f t="shared" si="63"/>
      </c>
      <c r="FF49" s="82">
        <f t="shared" si="149"/>
      </c>
      <c r="FG49" s="130">
        <f t="shared" si="150"/>
      </c>
      <c r="FH49" s="128"/>
      <c r="FI49" s="129">
        <f t="shared" si="151"/>
        <v>-6</v>
      </c>
      <c r="FJ49" s="157"/>
      <c r="FK49" s="301"/>
      <c r="FL49" s="148"/>
      <c r="FM49" s="28">
        <f>IF($A$7=2,"",30)</f>
        <v>30</v>
      </c>
      <c r="FN49" s="29" t="str">
        <f>IF($A$7=2,"",FN42)</f>
        <v>Fr</v>
      </c>
      <c r="FO49" s="30">
        <f>IF(SUM(GB$10)&gt;FM49,0,IF(GB$12="",'1. Schritt ---&gt;&gt;&gt; Grundangaben'!FO115,IF(SUM(GB$12)&lt;FM49,0,'1. Schritt ---&gt;&gt;&gt; Grundangaben'!FO115)))</f>
        <v>6</v>
      </c>
      <c r="FP49" s="30">
        <f t="shared" si="67"/>
        <v>6</v>
      </c>
      <c r="FQ49" s="31">
        <f>IF(FN49='1. Schritt ---&gt;&gt;&gt; Grundangaben'!$X$12,'1. Schritt ---&gt;&gt;&gt; Grundangaben'!$T$12,IF('2. Schritt ---&gt;&gt;&gt; Erfassung &lt;&lt;&lt;'!FN49='1. Schritt ---&gt;&gt;&gt; Grundangaben'!$X$13,'1. Schritt ---&gt;&gt;&gt; Grundangaben'!$T$13,IF('2. Schritt ---&gt;&gt;&gt; Erfassung &lt;&lt;&lt;'!FN49='1. Schritt ---&gt;&gt;&gt; Grundangaben'!$X$14,'1. Schritt ---&gt;&gt;&gt; Grundangaben'!$T$14,IF('2. Schritt ---&gt;&gt;&gt; Erfassung &lt;&lt;&lt;'!FN49='1. Schritt ---&gt;&gt;&gt; Grundangaben'!$X$15,'1. Schritt ---&gt;&gt;&gt; Grundangaben'!$T$15,IF('2. Schritt ---&gt;&gt;&gt; Erfassung &lt;&lt;&lt;'!FN49='1. Schritt ---&gt;&gt;&gt; Grundangaben'!$X$16,'1. Schritt ---&gt;&gt;&gt; Grundangaben'!$T$16,0)))))</f>
        <v>6</v>
      </c>
      <c r="FR49" s="154"/>
      <c r="FS49" s="155"/>
      <c r="FT49" s="156"/>
      <c r="FU49" s="152"/>
      <c r="FV49" s="314">
        <f t="shared" si="68"/>
      </c>
      <c r="FW49" s="316">
        <f t="shared" si="69"/>
      </c>
      <c r="FX49" s="316">
        <f t="shared" si="152"/>
        <v>0</v>
      </c>
      <c r="FY49" s="316">
        <f t="shared" si="71"/>
      </c>
      <c r="FZ49" s="315">
        <f t="shared" si="72"/>
      </c>
      <c r="GA49" s="82">
        <f t="shared" si="153"/>
      </c>
      <c r="GB49" s="130">
        <f t="shared" si="154"/>
      </c>
      <c r="GC49" s="128"/>
      <c r="GD49" s="129">
        <f t="shared" si="155"/>
        <v>-6</v>
      </c>
      <c r="GE49" s="157"/>
      <c r="GF49" s="301"/>
      <c r="GG49" s="148"/>
      <c r="GH49" s="28">
        <f>IF($A$7=2,"",30)</f>
        <v>30</v>
      </c>
      <c r="GI49" s="29" t="str">
        <f>IF($A$7=2,"",GI42)</f>
        <v>Fr</v>
      </c>
      <c r="GJ49" s="30">
        <f>IF(SUM(GW$10)&gt;GH49,0,IF(GW$12="",'1. Schritt ---&gt;&gt;&gt; Grundangaben'!GJ115,IF(SUM(GW$12)&lt;GH49,0,'1. Schritt ---&gt;&gt;&gt; Grundangaben'!GJ115)))</f>
        <v>6</v>
      </c>
      <c r="GK49" s="30">
        <f t="shared" si="76"/>
        <v>6</v>
      </c>
      <c r="GL49" s="31">
        <f>IF(GI49='1. Schritt ---&gt;&gt;&gt; Grundangaben'!$X$12,'1. Schritt ---&gt;&gt;&gt; Grundangaben'!$T$12,IF('2. Schritt ---&gt;&gt;&gt; Erfassung &lt;&lt;&lt;'!GI49='1. Schritt ---&gt;&gt;&gt; Grundangaben'!$X$13,'1. Schritt ---&gt;&gt;&gt; Grundangaben'!$T$13,IF('2. Schritt ---&gt;&gt;&gt; Erfassung &lt;&lt;&lt;'!GI49='1. Schritt ---&gt;&gt;&gt; Grundangaben'!$X$14,'1. Schritt ---&gt;&gt;&gt; Grundangaben'!$T$14,IF('2. Schritt ---&gt;&gt;&gt; Erfassung &lt;&lt;&lt;'!GI49='1. Schritt ---&gt;&gt;&gt; Grundangaben'!$X$15,'1. Schritt ---&gt;&gt;&gt; Grundangaben'!$T$15,IF('2. Schritt ---&gt;&gt;&gt; Erfassung &lt;&lt;&lt;'!GI49='1. Schritt ---&gt;&gt;&gt; Grundangaben'!$X$16,'1. Schritt ---&gt;&gt;&gt; Grundangaben'!$T$16,0)))))</f>
        <v>6</v>
      </c>
      <c r="GM49" s="154"/>
      <c r="GN49" s="155"/>
      <c r="GO49" s="156"/>
      <c r="GP49" s="152"/>
      <c r="GQ49" s="314">
        <f t="shared" si="77"/>
      </c>
      <c r="GR49" s="316">
        <f t="shared" si="78"/>
      </c>
      <c r="GS49" s="316">
        <f t="shared" si="156"/>
        <v>0</v>
      </c>
      <c r="GT49" s="316">
        <f t="shared" si="80"/>
      </c>
      <c r="GU49" s="315">
        <f t="shared" si="81"/>
      </c>
      <c r="GV49" s="82">
        <f t="shared" si="157"/>
      </c>
      <c r="GW49" s="130">
        <f t="shared" si="158"/>
      </c>
      <c r="GX49" s="128"/>
      <c r="GY49" s="129">
        <f t="shared" si="159"/>
        <v>-6</v>
      </c>
      <c r="GZ49" s="157"/>
      <c r="HA49" s="301"/>
      <c r="HB49" s="148"/>
      <c r="HC49" s="28">
        <f>IF($A$7=2,"",30)</f>
        <v>30</v>
      </c>
      <c r="HD49" s="29" t="str">
        <f>IF($A$7=2,"",HD42)</f>
        <v>Fr</v>
      </c>
      <c r="HE49" s="30">
        <f>IF(SUM(HR$10)&gt;HC49,0,IF(HR$12="",'1. Schritt ---&gt;&gt;&gt; Grundangaben'!HE115,IF(SUM(HR$12)&lt;HC49,0,'1. Schritt ---&gt;&gt;&gt; Grundangaben'!HE115)))</f>
        <v>6</v>
      </c>
      <c r="HF49" s="30">
        <f t="shared" si="85"/>
        <v>6</v>
      </c>
      <c r="HG49" s="31">
        <f>IF(HD49='1. Schritt ---&gt;&gt;&gt; Grundangaben'!$X$12,'1. Schritt ---&gt;&gt;&gt; Grundangaben'!$T$12,IF('2. Schritt ---&gt;&gt;&gt; Erfassung &lt;&lt;&lt;'!HD49='1. Schritt ---&gt;&gt;&gt; Grundangaben'!$X$13,'1. Schritt ---&gt;&gt;&gt; Grundangaben'!$T$13,IF('2. Schritt ---&gt;&gt;&gt; Erfassung &lt;&lt;&lt;'!HD49='1. Schritt ---&gt;&gt;&gt; Grundangaben'!$X$14,'1. Schritt ---&gt;&gt;&gt; Grundangaben'!$T$14,IF('2. Schritt ---&gt;&gt;&gt; Erfassung &lt;&lt;&lt;'!HD49='1. Schritt ---&gt;&gt;&gt; Grundangaben'!$X$15,'1. Schritt ---&gt;&gt;&gt; Grundangaben'!$T$15,IF('2. Schritt ---&gt;&gt;&gt; Erfassung &lt;&lt;&lt;'!HD49='1. Schritt ---&gt;&gt;&gt; Grundangaben'!$X$16,'1. Schritt ---&gt;&gt;&gt; Grundangaben'!$T$16,0)))))</f>
        <v>6</v>
      </c>
      <c r="HH49" s="154"/>
      <c r="HI49" s="155"/>
      <c r="HJ49" s="156"/>
      <c r="HK49" s="152"/>
      <c r="HL49" s="314">
        <f t="shared" si="86"/>
      </c>
      <c r="HM49" s="316">
        <f t="shared" si="87"/>
      </c>
      <c r="HN49" s="316">
        <f t="shared" si="160"/>
        <v>0</v>
      </c>
      <c r="HO49" s="316">
        <f t="shared" si="89"/>
      </c>
      <c r="HP49" s="315">
        <f t="shared" si="90"/>
      </c>
      <c r="HQ49" s="82">
        <f t="shared" si="161"/>
      </c>
      <c r="HR49" s="130">
        <f t="shared" si="162"/>
      </c>
      <c r="HS49" s="128"/>
      <c r="HT49" s="129">
        <f t="shared" si="163"/>
        <v>-6</v>
      </c>
      <c r="HU49" s="157"/>
      <c r="HV49" s="301"/>
      <c r="HW49" s="148"/>
      <c r="HX49" s="266">
        <f>IF($A$7=2,"",30)</f>
        <v>30</v>
      </c>
      <c r="HY49" s="267" t="str">
        <f>IF($A$7=2,"",HY42)</f>
        <v>Fr</v>
      </c>
      <c r="HZ49" s="268">
        <f>IF(SUM(IM$10)&gt;HX49,0,IF(IM$12="",'1. Schritt ---&gt;&gt;&gt; Grundangaben'!HZ115,IF(SUM(IM$12)&lt;HX49,0,'1. Schritt ---&gt;&gt;&gt; Grundangaben'!HZ115)))</f>
        <v>6</v>
      </c>
      <c r="IA49" s="268">
        <f t="shared" si="94"/>
        <v>6</v>
      </c>
      <c r="IB49" s="31">
        <f>IF(HY49='1. Schritt ---&gt;&gt;&gt; Grundangaben'!$X$12,'1. Schritt ---&gt;&gt;&gt; Grundangaben'!$T$12,IF('2. Schritt ---&gt;&gt;&gt; Erfassung &lt;&lt;&lt;'!HY49='1. Schritt ---&gt;&gt;&gt; Grundangaben'!$X$13,'1. Schritt ---&gt;&gt;&gt; Grundangaben'!$T$13,IF('2. Schritt ---&gt;&gt;&gt; Erfassung &lt;&lt;&lt;'!HY49='1. Schritt ---&gt;&gt;&gt; Grundangaben'!$X$14,'1. Schritt ---&gt;&gt;&gt; Grundangaben'!$T$14,IF('2. Schritt ---&gt;&gt;&gt; Erfassung &lt;&lt;&lt;'!HY49='1. Schritt ---&gt;&gt;&gt; Grundangaben'!$X$15,'1. Schritt ---&gt;&gt;&gt; Grundangaben'!$T$15,IF('2. Schritt ---&gt;&gt;&gt; Erfassung &lt;&lt;&lt;'!HY49='1. Schritt ---&gt;&gt;&gt; Grundangaben'!$X$16,'1. Schritt ---&gt;&gt;&gt; Grundangaben'!$T$16,0)))))</f>
        <v>6</v>
      </c>
      <c r="IC49" s="260"/>
      <c r="ID49" s="261"/>
      <c r="IE49" s="262"/>
      <c r="IF49" s="263"/>
      <c r="IG49" s="314">
        <f t="shared" si="95"/>
      </c>
      <c r="IH49" s="316">
        <f t="shared" si="96"/>
      </c>
      <c r="II49" s="316">
        <f t="shared" si="164"/>
        <v>0</v>
      </c>
      <c r="IJ49" s="316">
        <f t="shared" si="98"/>
      </c>
      <c r="IK49" s="315">
        <f t="shared" si="99"/>
      </c>
      <c r="IL49" s="82">
        <f t="shared" si="165"/>
      </c>
      <c r="IM49" s="130">
        <f t="shared" si="166"/>
      </c>
      <c r="IN49" s="128"/>
      <c r="IO49" s="129">
        <f t="shared" si="167"/>
        <v>-6</v>
      </c>
      <c r="IP49" s="157"/>
      <c r="IQ49" s="301"/>
      <c r="IR49" s="148"/>
    </row>
    <row r="50" spans="1:252" s="32" customFormat="1" ht="22.5" customHeight="1">
      <c r="A50" s="28">
        <f>IF(B5=1,31,"")</f>
        <v>31</v>
      </c>
      <c r="B50" s="29" t="str">
        <f>IF(B5=1,B43,"")</f>
        <v>Sa</v>
      </c>
      <c r="C50" s="30">
        <f>IF(SUM(P$10)&gt;A50,0,IF(P$12="",'1. Schritt ---&gt;&gt;&gt; Grundangaben'!C116,IF(SUM(P$12)&lt;A50,0,'1. Schritt ---&gt;&gt;&gt; Grundangaben'!C116)))</f>
        <v>0</v>
      </c>
      <c r="D50" s="30">
        <f t="shared" si="103"/>
        <v>0</v>
      </c>
      <c r="E50" s="31">
        <f>IF(B50='1. Schritt ---&gt;&gt;&gt; Grundangaben'!$X$12,'1. Schritt ---&gt;&gt;&gt; Grundangaben'!$T$12,IF('2. Schritt ---&gt;&gt;&gt; Erfassung &lt;&lt;&lt;'!B50='1. Schritt ---&gt;&gt;&gt; Grundangaben'!$X$13,'1. Schritt ---&gt;&gt;&gt; Grundangaben'!$T$13,IF('2. Schritt ---&gt;&gt;&gt; Erfassung &lt;&lt;&lt;'!B50='1. Schritt ---&gt;&gt;&gt; Grundangaben'!$X$14,'1. Schritt ---&gt;&gt;&gt; Grundangaben'!$T$14,IF('2. Schritt ---&gt;&gt;&gt; Erfassung &lt;&lt;&lt;'!B50='1. Schritt ---&gt;&gt;&gt; Grundangaben'!$X$15,'1. Schritt ---&gt;&gt;&gt; Grundangaben'!$T$15,IF('2. Schritt ---&gt;&gt;&gt; Erfassung &lt;&lt;&lt;'!B50='1. Schritt ---&gt;&gt;&gt; Grundangaben'!$X$16,'1. Schritt ---&gt;&gt;&gt; Grundangaben'!$T$16,0)))))</f>
        <v>0</v>
      </c>
      <c r="F50" s="154"/>
      <c r="G50" s="155"/>
      <c r="H50" s="156"/>
      <c r="I50" s="313"/>
      <c r="J50" s="314">
        <f t="shared" si="0"/>
      </c>
      <c r="K50" s="316">
        <f t="shared" si="1"/>
      </c>
      <c r="L50" s="316">
        <f t="shared" si="104"/>
        <v>0</v>
      </c>
      <c r="M50" s="316">
        <f t="shared" si="2"/>
      </c>
      <c r="N50" s="315">
        <f t="shared" si="3"/>
      </c>
      <c r="O50" s="82">
        <f t="shared" si="105"/>
      </c>
      <c r="P50" s="130">
        <f t="shared" si="106"/>
      </c>
      <c r="Q50" s="128"/>
      <c r="R50" s="129">
        <f t="shared" si="107"/>
      </c>
      <c r="S50" s="157"/>
      <c r="T50" s="301"/>
      <c r="U50" s="148"/>
      <c r="V50" s="28">
        <f>IF(W5=1,31,"")</f>
        <v>31</v>
      </c>
      <c r="W50" s="29" t="str">
        <f>IF(W5=1,W43,"")</f>
        <v>Sa</v>
      </c>
      <c r="X50" s="30">
        <f>IF(SUM(AK$10)&gt;V50,0,IF(AK$12="",'1. Schritt ---&gt;&gt;&gt; Grundangaben'!X116,IF(SUM(AK$12)&lt;V50,0,'1. Schritt ---&gt;&gt;&gt; Grundangaben'!X116)))</f>
        <v>0</v>
      </c>
      <c r="Y50" s="30">
        <f t="shared" si="4"/>
        <v>0</v>
      </c>
      <c r="Z50" s="31">
        <f>IF(W50='1. Schritt ---&gt;&gt;&gt; Grundangaben'!$X$12,'1. Schritt ---&gt;&gt;&gt; Grundangaben'!$T$12,IF('2. Schritt ---&gt;&gt;&gt; Erfassung &lt;&lt;&lt;'!W50='1. Schritt ---&gt;&gt;&gt; Grundangaben'!$X$13,'1. Schritt ---&gt;&gt;&gt; Grundangaben'!$T$13,IF('2. Schritt ---&gt;&gt;&gt; Erfassung &lt;&lt;&lt;'!W50='1. Schritt ---&gt;&gt;&gt; Grundangaben'!$X$14,'1. Schritt ---&gt;&gt;&gt; Grundangaben'!$T$14,IF('2. Schritt ---&gt;&gt;&gt; Erfassung &lt;&lt;&lt;'!W50='1. Schritt ---&gt;&gt;&gt; Grundangaben'!$X$15,'1. Schritt ---&gt;&gt;&gt; Grundangaben'!$T$15,IF('2. Schritt ---&gt;&gt;&gt; Erfassung &lt;&lt;&lt;'!W50='1. Schritt ---&gt;&gt;&gt; Grundangaben'!$X$16,'1. Schritt ---&gt;&gt;&gt; Grundangaben'!$T$16,0)))))</f>
        <v>0</v>
      </c>
      <c r="AA50" s="154"/>
      <c r="AB50" s="155"/>
      <c r="AC50" s="156"/>
      <c r="AD50" s="153"/>
      <c r="AE50" s="314">
        <f t="shared" si="5"/>
      </c>
      <c r="AF50" s="316">
        <f t="shared" si="6"/>
      </c>
      <c r="AG50" s="316">
        <f t="shared" si="124"/>
        <v>0</v>
      </c>
      <c r="AH50" s="316">
        <f t="shared" si="8"/>
      </c>
      <c r="AI50" s="315">
        <f t="shared" si="9"/>
      </c>
      <c r="AJ50" s="82">
        <f t="shared" si="125"/>
      </c>
      <c r="AK50" s="130">
        <f t="shared" si="126"/>
      </c>
      <c r="AL50" s="128"/>
      <c r="AM50" s="129">
        <f t="shared" si="127"/>
      </c>
      <c r="AN50" s="157"/>
      <c r="AO50" s="301"/>
      <c r="AP50" s="148"/>
      <c r="AQ50" s="28">
        <f>IF(AR5=1,31,"")</f>
        <v>31</v>
      </c>
      <c r="AR50" s="29" t="str">
        <f>IF(AR5=1,AR43,"")</f>
        <v>Sa</v>
      </c>
      <c r="AS50" s="30">
        <f>IF(SUM(BF$10)&gt;AQ50,0,IF(BF$12="",'1. Schritt ---&gt;&gt;&gt; Grundangaben'!AS116,IF(SUM(BF$12)&lt;AQ50,0,'1. Schritt ---&gt;&gt;&gt; Grundangaben'!AS116)))</f>
        <v>0</v>
      </c>
      <c r="AT50" s="30">
        <f t="shared" si="13"/>
        <v>0</v>
      </c>
      <c r="AU50" s="31">
        <f>IF(AR50='1. Schritt ---&gt;&gt;&gt; Grundangaben'!$X$12,'1. Schritt ---&gt;&gt;&gt; Grundangaben'!$T$12,IF('2. Schritt ---&gt;&gt;&gt; Erfassung &lt;&lt;&lt;'!AR50='1. Schritt ---&gt;&gt;&gt; Grundangaben'!$X$13,'1. Schritt ---&gt;&gt;&gt; Grundangaben'!$T$13,IF('2. Schritt ---&gt;&gt;&gt; Erfassung &lt;&lt;&lt;'!AR50='1. Schritt ---&gt;&gt;&gt; Grundangaben'!$X$14,'1. Schritt ---&gt;&gt;&gt; Grundangaben'!$T$14,IF('2. Schritt ---&gt;&gt;&gt; Erfassung &lt;&lt;&lt;'!AR50='1. Schritt ---&gt;&gt;&gt; Grundangaben'!$X$15,'1. Schritt ---&gt;&gt;&gt; Grundangaben'!$T$15,IF('2. Schritt ---&gt;&gt;&gt; Erfassung &lt;&lt;&lt;'!AR50='1. Schritt ---&gt;&gt;&gt; Grundangaben'!$X$16,'1. Schritt ---&gt;&gt;&gt; Grundangaben'!$T$16,0)))))</f>
        <v>0</v>
      </c>
      <c r="AV50" s="154"/>
      <c r="AW50" s="155"/>
      <c r="AX50" s="156"/>
      <c r="AY50" s="153"/>
      <c r="AZ50" s="314">
        <f t="shared" si="14"/>
      </c>
      <c r="BA50" s="316">
        <f t="shared" si="15"/>
      </c>
      <c r="BB50" s="316">
        <f t="shared" si="128"/>
        <v>0</v>
      </c>
      <c r="BC50" s="316">
        <f t="shared" si="17"/>
      </c>
      <c r="BD50" s="315">
        <f t="shared" si="18"/>
      </c>
      <c r="BE50" s="82">
        <f t="shared" si="129"/>
      </c>
      <c r="BF50" s="130">
        <f t="shared" si="130"/>
      </c>
      <c r="BG50" s="128"/>
      <c r="BH50" s="129">
        <f t="shared" si="131"/>
      </c>
      <c r="BI50" s="157"/>
      <c r="BJ50" s="301"/>
      <c r="BK50" s="148"/>
      <c r="BL50" s="28">
        <f>IF(BM5=1,31,"")</f>
        <v>31</v>
      </c>
      <c r="BM50" s="29" t="str">
        <f>IF(BM5=1,BM43,"")</f>
        <v>Sa</v>
      </c>
      <c r="BN50" s="30">
        <f>IF(SUM(CA$10)&gt;BL50,0,IF(CA$12="",'1. Schritt ---&gt;&gt;&gt; Grundangaben'!BN116,IF(SUM(CA$12)&lt;BL50,0,'1. Schritt ---&gt;&gt;&gt; Grundangaben'!BN116)))</f>
        <v>0</v>
      </c>
      <c r="BO50" s="30">
        <f t="shared" si="22"/>
        <v>0</v>
      </c>
      <c r="BP50" s="31">
        <f>IF(BM50='1. Schritt ---&gt;&gt;&gt; Grundangaben'!$X$12,'1. Schritt ---&gt;&gt;&gt; Grundangaben'!$T$12,IF('2. Schritt ---&gt;&gt;&gt; Erfassung &lt;&lt;&lt;'!BM50='1. Schritt ---&gt;&gt;&gt; Grundangaben'!$X$13,'1. Schritt ---&gt;&gt;&gt; Grundangaben'!$T$13,IF('2. Schritt ---&gt;&gt;&gt; Erfassung &lt;&lt;&lt;'!BM50='1. Schritt ---&gt;&gt;&gt; Grundangaben'!$X$14,'1. Schritt ---&gt;&gt;&gt; Grundangaben'!$T$14,IF('2. Schritt ---&gt;&gt;&gt; Erfassung &lt;&lt;&lt;'!BM50='1. Schritt ---&gt;&gt;&gt; Grundangaben'!$X$15,'1. Schritt ---&gt;&gt;&gt; Grundangaben'!$T$15,IF('2. Schritt ---&gt;&gt;&gt; Erfassung &lt;&lt;&lt;'!BM50='1. Schritt ---&gt;&gt;&gt; Grundangaben'!$X$16,'1. Schritt ---&gt;&gt;&gt; Grundangaben'!$T$16,0)))))</f>
        <v>0</v>
      </c>
      <c r="BQ50" s="154"/>
      <c r="BR50" s="155"/>
      <c r="BS50" s="156"/>
      <c r="BT50" s="153"/>
      <c r="BU50" s="314">
        <f t="shared" si="23"/>
      </c>
      <c r="BV50" s="316">
        <f t="shared" si="24"/>
      </c>
      <c r="BW50" s="316">
        <f t="shared" si="132"/>
        <v>0</v>
      </c>
      <c r="BX50" s="316">
        <f t="shared" si="26"/>
      </c>
      <c r="BY50" s="315">
        <f t="shared" si="27"/>
      </c>
      <c r="BZ50" s="82">
        <f t="shared" si="133"/>
      </c>
      <c r="CA50" s="130">
        <f t="shared" si="134"/>
      </c>
      <c r="CB50" s="128"/>
      <c r="CC50" s="129">
        <f t="shared" si="135"/>
      </c>
      <c r="CD50" s="157"/>
      <c r="CE50" s="301"/>
      <c r="CF50" s="148"/>
      <c r="CG50" s="28">
        <f>IF(CH5=1,31,"")</f>
        <v>31</v>
      </c>
      <c r="CH50" s="29" t="str">
        <f>IF(CH5=1,CH43,"")</f>
        <v>Sa</v>
      </c>
      <c r="CI50" s="30">
        <f>IF(SUM(CV$10)&gt;CG50,0,IF(CV$12="",'1. Schritt ---&gt;&gt;&gt; Grundangaben'!CI116,IF(SUM(CV$12)&lt;CG50,0,'1. Schritt ---&gt;&gt;&gt; Grundangaben'!CI116)))</f>
        <v>0</v>
      </c>
      <c r="CJ50" s="30">
        <f t="shared" si="31"/>
        <v>0</v>
      </c>
      <c r="CK50" s="31">
        <f>IF(CH50='1. Schritt ---&gt;&gt;&gt; Grundangaben'!$X$12,'1. Schritt ---&gt;&gt;&gt; Grundangaben'!$T$12,IF('2. Schritt ---&gt;&gt;&gt; Erfassung &lt;&lt;&lt;'!CH50='1. Schritt ---&gt;&gt;&gt; Grundangaben'!$X$13,'1. Schritt ---&gt;&gt;&gt; Grundangaben'!$T$13,IF('2. Schritt ---&gt;&gt;&gt; Erfassung &lt;&lt;&lt;'!CH50='1. Schritt ---&gt;&gt;&gt; Grundangaben'!$X$14,'1. Schritt ---&gt;&gt;&gt; Grundangaben'!$T$14,IF('2. Schritt ---&gt;&gt;&gt; Erfassung &lt;&lt;&lt;'!CH50='1. Schritt ---&gt;&gt;&gt; Grundangaben'!$X$15,'1. Schritt ---&gt;&gt;&gt; Grundangaben'!$T$15,IF('2. Schritt ---&gt;&gt;&gt; Erfassung &lt;&lt;&lt;'!CH50='1. Schritt ---&gt;&gt;&gt; Grundangaben'!$X$16,'1. Schritt ---&gt;&gt;&gt; Grundangaben'!$T$16,0)))))</f>
        <v>0</v>
      </c>
      <c r="CL50" s="154"/>
      <c r="CM50" s="155"/>
      <c r="CN50" s="156"/>
      <c r="CO50" s="153"/>
      <c r="CP50" s="314">
        <f t="shared" si="32"/>
      </c>
      <c r="CQ50" s="316">
        <f t="shared" si="33"/>
      </c>
      <c r="CR50" s="316">
        <f t="shared" si="136"/>
        <v>0</v>
      </c>
      <c r="CS50" s="316">
        <f t="shared" si="35"/>
      </c>
      <c r="CT50" s="315">
        <f t="shared" si="36"/>
      </c>
      <c r="CU50" s="82">
        <f t="shared" si="137"/>
      </c>
      <c r="CV50" s="130">
        <f t="shared" si="138"/>
      </c>
      <c r="CW50" s="128"/>
      <c r="CX50" s="129">
        <f t="shared" si="139"/>
      </c>
      <c r="CY50" s="157"/>
      <c r="CZ50" s="301"/>
      <c r="DA50" s="148"/>
      <c r="DB50" s="28">
        <f>IF(DC5=1,31,"")</f>
        <v>31</v>
      </c>
      <c r="DC50" s="29" t="str">
        <f>IF(DC5=1,DC43,"")</f>
        <v>Sa</v>
      </c>
      <c r="DD50" s="30">
        <f>IF(SUM(DQ$10)&gt;DB50,0,IF(DQ$12="",'1. Schritt ---&gt;&gt;&gt; Grundangaben'!DD116,IF(SUM(DQ$12)&lt;DB50,0,'1. Schritt ---&gt;&gt;&gt; Grundangaben'!DD116)))</f>
        <v>0</v>
      </c>
      <c r="DE50" s="30">
        <f t="shared" si="40"/>
        <v>0</v>
      </c>
      <c r="DF50" s="31">
        <f>IF(DC50='1. Schritt ---&gt;&gt;&gt; Grundangaben'!$X$12,'1. Schritt ---&gt;&gt;&gt; Grundangaben'!$T$12,IF('2. Schritt ---&gt;&gt;&gt; Erfassung &lt;&lt;&lt;'!DC50='1. Schritt ---&gt;&gt;&gt; Grundangaben'!$X$13,'1. Schritt ---&gt;&gt;&gt; Grundangaben'!$T$13,IF('2. Schritt ---&gt;&gt;&gt; Erfassung &lt;&lt;&lt;'!DC50='1. Schritt ---&gt;&gt;&gt; Grundangaben'!$X$14,'1. Schritt ---&gt;&gt;&gt; Grundangaben'!$T$14,IF('2. Schritt ---&gt;&gt;&gt; Erfassung &lt;&lt;&lt;'!DC50='1. Schritt ---&gt;&gt;&gt; Grundangaben'!$X$15,'1. Schritt ---&gt;&gt;&gt; Grundangaben'!$T$15,IF('2. Schritt ---&gt;&gt;&gt; Erfassung &lt;&lt;&lt;'!DC50='1. Schritt ---&gt;&gt;&gt; Grundangaben'!$X$16,'1. Schritt ---&gt;&gt;&gt; Grundangaben'!$T$16,0)))))</f>
        <v>0</v>
      </c>
      <c r="DG50" s="154"/>
      <c r="DH50" s="155"/>
      <c r="DI50" s="156"/>
      <c r="DJ50" s="153"/>
      <c r="DK50" s="314">
        <f t="shared" si="41"/>
      </c>
      <c r="DL50" s="316">
        <f t="shared" si="42"/>
      </c>
      <c r="DM50" s="316">
        <f t="shared" si="140"/>
        <v>0</v>
      </c>
      <c r="DN50" s="316">
        <f t="shared" si="44"/>
      </c>
      <c r="DO50" s="315">
        <f t="shared" si="45"/>
      </c>
      <c r="DP50" s="82">
        <f t="shared" si="141"/>
      </c>
      <c r="DQ50" s="130">
        <f t="shared" si="142"/>
      </c>
      <c r="DR50" s="128"/>
      <c r="DS50" s="129">
        <f t="shared" si="143"/>
      </c>
      <c r="DT50" s="157"/>
      <c r="DU50" s="301"/>
      <c r="DV50" s="148"/>
      <c r="DW50" s="28">
        <f>IF(DX5=1,31,"")</f>
        <v>31</v>
      </c>
      <c r="DX50" s="29" t="str">
        <f>IF(DX5=1,DX43,"")</f>
        <v>Sa</v>
      </c>
      <c r="DY50" s="30">
        <f>IF(SUM(EL$10)&gt;DW50,0,IF(EL$12="",'1. Schritt ---&gt;&gt;&gt; Grundangaben'!DY116,IF(SUM(EL$12)&lt;DW50,0,'1. Schritt ---&gt;&gt;&gt; Grundangaben'!DY116)))</f>
        <v>0</v>
      </c>
      <c r="DZ50" s="30">
        <f t="shared" si="49"/>
        <v>0</v>
      </c>
      <c r="EA50" s="31">
        <f>IF(DX50='1. Schritt ---&gt;&gt;&gt; Grundangaben'!$X$12,'1. Schritt ---&gt;&gt;&gt; Grundangaben'!$T$12,IF('2. Schritt ---&gt;&gt;&gt; Erfassung &lt;&lt;&lt;'!DX50='1. Schritt ---&gt;&gt;&gt; Grundangaben'!$X$13,'1. Schritt ---&gt;&gt;&gt; Grundangaben'!$T$13,IF('2. Schritt ---&gt;&gt;&gt; Erfassung &lt;&lt;&lt;'!DX50='1. Schritt ---&gt;&gt;&gt; Grundangaben'!$X$14,'1. Schritt ---&gt;&gt;&gt; Grundangaben'!$T$14,IF('2. Schritt ---&gt;&gt;&gt; Erfassung &lt;&lt;&lt;'!DX50='1. Schritt ---&gt;&gt;&gt; Grundangaben'!$X$15,'1. Schritt ---&gt;&gt;&gt; Grundangaben'!$T$15,IF('2. Schritt ---&gt;&gt;&gt; Erfassung &lt;&lt;&lt;'!DX50='1. Schritt ---&gt;&gt;&gt; Grundangaben'!$X$16,'1. Schritt ---&gt;&gt;&gt; Grundangaben'!$T$16,0)))))</f>
        <v>0</v>
      </c>
      <c r="EB50" s="154"/>
      <c r="EC50" s="155"/>
      <c r="ED50" s="156"/>
      <c r="EE50" s="153"/>
      <c r="EF50" s="314">
        <f t="shared" si="50"/>
      </c>
      <c r="EG50" s="316">
        <f t="shared" si="51"/>
      </c>
      <c r="EH50" s="316">
        <f t="shared" si="144"/>
        <v>0</v>
      </c>
      <c r="EI50" s="316">
        <f t="shared" si="53"/>
      </c>
      <c r="EJ50" s="315">
        <f t="shared" si="54"/>
      </c>
      <c r="EK50" s="82">
        <f t="shared" si="145"/>
      </c>
      <c r="EL50" s="130">
        <f t="shared" si="146"/>
      </c>
      <c r="EM50" s="128"/>
      <c r="EN50" s="129">
        <f t="shared" si="147"/>
      </c>
      <c r="EO50" s="157"/>
      <c r="EP50" s="301"/>
      <c r="EQ50" s="148"/>
      <c r="ER50" s="28">
        <f>IF(ES5=1,31,"")</f>
        <v>31</v>
      </c>
      <c r="ES50" s="29" t="str">
        <f>IF(ES5=1,ES43,"")</f>
        <v>Sa</v>
      </c>
      <c r="ET50" s="30">
        <f>IF(SUM(FG$10)&gt;ER50,0,IF(FG$12="",'1. Schritt ---&gt;&gt;&gt; Grundangaben'!ET116,IF(SUM(FG$12)&lt;ER50,0,'1. Schritt ---&gt;&gt;&gt; Grundangaben'!ET116)))</f>
        <v>0</v>
      </c>
      <c r="EU50" s="30">
        <f t="shared" si="58"/>
        <v>0</v>
      </c>
      <c r="EV50" s="31">
        <f>IF(ES50='1. Schritt ---&gt;&gt;&gt; Grundangaben'!$X$12,'1. Schritt ---&gt;&gt;&gt; Grundangaben'!$T$12,IF('2. Schritt ---&gt;&gt;&gt; Erfassung &lt;&lt;&lt;'!ES50='1. Schritt ---&gt;&gt;&gt; Grundangaben'!$X$13,'1. Schritt ---&gt;&gt;&gt; Grundangaben'!$T$13,IF('2. Schritt ---&gt;&gt;&gt; Erfassung &lt;&lt;&lt;'!ES50='1. Schritt ---&gt;&gt;&gt; Grundangaben'!$X$14,'1. Schritt ---&gt;&gt;&gt; Grundangaben'!$T$14,IF('2. Schritt ---&gt;&gt;&gt; Erfassung &lt;&lt;&lt;'!ES50='1. Schritt ---&gt;&gt;&gt; Grundangaben'!$X$15,'1. Schritt ---&gt;&gt;&gt; Grundangaben'!$T$15,IF('2. Schritt ---&gt;&gt;&gt; Erfassung &lt;&lt;&lt;'!ES50='1. Schritt ---&gt;&gt;&gt; Grundangaben'!$X$16,'1. Schritt ---&gt;&gt;&gt; Grundangaben'!$T$16,0)))))</f>
        <v>0</v>
      </c>
      <c r="EW50" s="154"/>
      <c r="EX50" s="155"/>
      <c r="EY50" s="156"/>
      <c r="EZ50" s="152"/>
      <c r="FA50" s="314">
        <f t="shared" si="59"/>
      </c>
      <c r="FB50" s="316">
        <f t="shared" si="60"/>
      </c>
      <c r="FC50" s="316">
        <f t="shared" si="148"/>
        <v>0</v>
      </c>
      <c r="FD50" s="316">
        <f t="shared" si="62"/>
      </c>
      <c r="FE50" s="315">
        <f t="shared" si="63"/>
      </c>
      <c r="FF50" s="82">
        <f t="shared" si="149"/>
      </c>
      <c r="FG50" s="130">
        <f t="shared" si="150"/>
      </c>
      <c r="FH50" s="128"/>
      <c r="FI50" s="129">
        <f t="shared" si="151"/>
      </c>
      <c r="FJ50" s="157"/>
      <c r="FK50" s="301"/>
      <c r="FL50" s="148"/>
      <c r="FM50" s="28">
        <f>IF(FN5=1,31,"")</f>
        <v>31</v>
      </c>
      <c r="FN50" s="29" t="str">
        <f>IF(FN5=1,FN43,"")</f>
        <v>Sa</v>
      </c>
      <c r="FO50" s="30">
        <f>IF(SUM(GB$10)&gt;FM50,0,IF(GB$12="",'1. Schritt ---&gt;&gt;&gt; Grundangaben'!FO116,IF(SUM(GB$12)&lt;FM50,0,'1. Schritt ---&gt;&gt;&gt; Grundangaben'!FO116)))</f>
        <v>0</v>
      </c>
      <c r="FP50" s="30">
        <f t="shared" si="67"/>
        <v>0</v>
      </c>
      <c r="FQ50" s="31">
        <f>IF(FN50='1. Schritt ---&gt;&gt;&gt; Grundangaben'!$X$12,'1. Schritt ---&gt;&gt;&gt; Grundangaben'!$T$12,IF('2. Schritt ---&gt;&gt;&gt; Erfassung &lt;&lt;&lt;'!FN50='1. Schritt ---&gt;&gt;&gt; Grundangaben'!$X$13,'1. Schritt ---&gt;&gt;&gt; Grundangaben'!$T$13,IF('2. Schritt ---&gt;&gt;&gt; Erfassung &lt;&lt;&lt;'!FN50='1. Schritt ---&gt;&gt;&gt; Grundangaben'!$X$14,'1. Schritt ---&gt;&gt;&gt; Grundangaben'!$T$14,IF('2. Schritt ---&gt;&gt;&gt; Erfassung &lt;&lt;&lt;'!FN50='1. Schritt ---&gt;&gt;&gt; Grundangaben'!$X$15,'1. Schritt ---&gt;&gt;&gt; Grundangaben'!$T$15,IF('2. Schritt ---&gt;&gt;&gt; Erfassung &lt;&lt;&lt;'!FN50='1. Schritt ---&gt;&gt;&gt; Grundangaben'!$X$16,'1. Schritt ---&gt;&gt;&gt; Grundangaben'!$T$16,0)))))</f>
        <v>0</v>
      </c>
      <c r="FR50" s="154"/>
      <c r="FS50" s="155"/>
      <c r="FT50" s="156"/>
      <c r="FU50" s="153"/>
      <c r="FV50" s="314">
        <f t="shared" si="68"/>
      </c>
      <c r="FW50" s="316">
        <f t="shared" si="69"/>
      </c>
      <c r="FX50" s="316">
        <f t="shared" si="152"/>
        <v>0</v>
      </c>
      <c r="FY50" s="316">
        <f t="shared" si="71"/>
      </c>
      <c r="FZ50" s="315">
        <f t="shared" si="72"/>
      </c>
      <c r="GA50" s="82">
        <f t="shared" si="153"/>
      </c>
      <c r="GB50" s="130">
        <f t="shared" si="154"/>
      </c>
      <c r="GC50" s="128"/>
      <c r="GD50" s="129">
        <f t="shared" si="155"/>
      </c>
      <c r="GE50" s="157"/>
      <c r="GF50" s="301"/>
      <c r="GG50" s="148"/>
      <c r="GH50" s="28">
        <f>IF(GI5=1,31,"")</f>
        <v>31</v>
      </c>
      <c r="GI50" s="29" t="str">
        <f>IF(GI5=1,GI43,"")</f>
        <v>Sa</v>
      </c>
      <c r="GJ50" s="30">
        <f>IF(SUM(GW$10)&gt;GH50,0,IF(GW$12="",'1. Schritt ---&gt;&gt;&gt; Grundangaben'!GJ116,IF(SUM(GW$12)&lt;GH50,0,'1. Schritt ---&gt;&gt;&gt; Grundangaben'!GJ116)))</f>
        <v>0</v>
      </c>
      <c r="GK50" s="30">
        <f t="shared" si="76"/>
        <v>0</v>
      </c>
      <c r="GL50" s="31">
        <f>IF(GI50='1. Schritt ---&gt;&gt;&gt; Grundangaben'!$X$12,'1. Schritt ---&gt;&gt;&gt; Grundangaben'!$T$12,IF('2. Schritt ---&gt;&gt;&gt; Erfassung &lt;&lt;&lt;'!GI50='1. Schritt ---&gt;&gt;&gt; Grundangaben'!$X$13,'1. Schritt ---&gt;&gt;&gt; Grundangaben'!$T$13,IF('2. Schritt ---&gt;&gt;&gt; Erfassung &lt;&lt;&lt;'!GI50='1. Schritt ---&gt;&gt;&gt; Grundangaben'!$X$14,'1. Schritt ---&gt;&gt;&gt; Grundangaben'!$T$14,IF('2. Schritt ---&gt;&gt;&gt; Erfassung &lt;&lt;&lt;'!GI50='1. Schritt ---&gt;&gt;&gt; Grundangaben'!$X$15,'1. Schritt ---&gt;&gt;&gt; Grundangaben'!$T$15,IF('2. Schritt ---&gt;&gt;&gt; Erfassung &lt;&lt;&lt;'!GI50='1. Schritt ---&gt;&gt;&gt; Grundangaben'!$X$16,'1. Schritt ---&gt;&gt;&gt; Grundangaben'!$T$16,0)))))</f>
        <v>0</v>
      </c>
      <c r="GM50" s="154"/>
      <c r="GN50" s="155"/>
      <c r="GO50" s="156"/>
      <c r="GP50" s="153"/>
      <c r="GQ50" s="314">
        <f t="shared" si="77"/>
      </c>
      <c r="GR50" s="316">
        <f t="shared" si="78"/>
      </c>
      <c r="GS50" s="316">
        <f t="shared" si="156"/>
        <v>0</v>
      </c>
      <c r="GT50" s="316">
        <f t="shared" si="80"/>
      </c>
      <c r="GU50" s="315">
        <f t="shared" si="81"/>
      </c>
      <c r="GV50" s="82">
        <f t="shared" si="157"/>
      </c>
      <c r="GW50" s="130">
        <f t="shared" si="158"/>
      </c>
      <c r="GX50" s="128"/>
      <c r="GY50" s="129">
        <f t="shared" si="159"/>
      </c>
      <c r="GZ50" s="157"/>
      <c r="HA50" s="301"/>
      <c r="HB50" s="148"/>
      <c r="HC50" s="28">
        <f>IF(HD5=1,31,"")</f>
        <v>31</v>
      </c>
      <c r="HD50" s="29" t="str">
        <f>IF(HD5=1,HD43,"")</f>
        <v>Sa</v>
      </c>
      <c r="HE50" s="30">
        <f>IF(SUM(HR$10)&gt;HC50,0,IF(HR$12="",'1. Schritt ---&gt;&gt;&gt; Grundangaben'!HE116,IF(SUM(HR$12)&lt;HC50,0,'1. Schritt ---&gt;&gt;&gt; Grundangaben'!HE116)))</f>
        <v>0</v>
      </c>
      <c r="HF50" s="30">
        <f t="shared" si="85"/>
        <v>0</v>
      </c>
      <c r="HG50" s="31">
        <f>IF(HD50='1. Schritt ---&gt;&gt;&gt; Grundangaben'!$X$12,'1. Schritt ---&gt;&gt;&gt; Grundangaben'!$T$12,IF('2. Schritt ---&gt;&gt;&gt; Erfassung &lt;&lt;&lt;'!HD50='1. Schritt ---&gt;&gt;&gt; Grundangaben'!$X$13,'1. Schritt ---&gt;&gt;&gt; Grundangaben'!$T$13,IF('2. Schritt ---&gt;&gt;&gt; Erfassung &lt;&lt;&lt;'!HD50='1. Schritt ---&gt;&gt;&gt; Grundangaben'!$X$14,'1. Schritt ---&gt;&gt;&gt; Grundangaben'!$T$14,IF('2. Schritt ---&gt;&gt;&gt; Erfassung &lt;&lt;&lt;'!HD50='1. Schritt ---&gt;&gt;&gt; Grundangaben'!$X$15,'1. Schritt ---&gt;&gt;&gt; Grundangaben'!$T$15,IF('2. Schritt ---&gt;&gt;&gt; Erfassung &lt;&lt;&lt;'!HD50='1. Schritt ---&gt;&gt;&gt; Grundangaben'!$X$16,'1. Schritt ---&gt;&gt;&gt; Grundangaben'!$T$16,0)))))</f>
        <v>0</v>
      </c>
      <c r="HH50" s="154"/>
      <c r="HI50" s="155"/>
      <c r="HJ50" s="156"/>
      <c r="HK50" s="153"/>
      <c r="HL50" s="314">
        <f t="shared" si="86"/>
      </c>
      <c r="HM50" s="316">
        <f t="shared" si="87"/>
      </c>
      <c r="HN50" s="316">
        <f t="shared" si="160"/>
        <v>0</v>
      </c>
      <c r="HO50" s="316">
        <f t="shared" si="89"/>
      </c>
      <c r="HP50" s="315">
        <f t="shared" si="90"/>
      </c>
      <c r="HQ50" s="82">
        <f t="shared" si="161"/>
      </c>
      <c r="HR50" s="130">
        <f t="shared" si="162"/>
      </c>
      <c r="HS50" s="128"/>
      <c r="HT50" s="129">
        <f t="shared" si="163"/>
      </c>
      <c r="HU50" s="157"/>
      <c r="HV50" s="301"/>
      <c r="HW50" s="148"/>
      <c r="HX50" s="266">
        <f>IF(HY5=1,31,"")</f>
        <v>31</v>
      </c>
      <c r="HY50" s="267" t="str">
        <f>IF(HY5=1,HY43,"")</f>
        <v>Sa</v>
      </c>
      <c r="HZ50" s="268">
        <f>IF(SUM(IM$10)&gt;HX50,0,IF(IM$12="",'1. Schritt ---&gt;&gt;&gt; Grundangaben'!HZ116,IF(SUM(IM$12)&lt;HX50,0,'1. Schritt ---&gt;&gt;&gt; Grundangaben'!HZ116)))</f>
        <v>0</v>
      </c>
      <c r="IA50" s="268">
        <f t="shared" si="94"/>
        <v>0</v>
      </c>
      <c r="IB50" s="31">
        <f>IF(HY50='1. Schritt ---&gt;&gt;&gt; Grundangaben'!$X$12,'1. Schritt ---&gt;&gt;&gt; Grundangaben'!$T$12,IF('2. Schritt ---&gt;&gt;&gt; Erfassung &lt;&lt;&lt;'!HY50='1. Schritt ---&gt;&gt;&gt; Grundangaben'!$X$13,'1. Schritt ---&gt;&gt;&gt; Grundangaben'!$T$13,IF('2. Schritt ---&gt;&gt;&gt; Erfassung &lt;&lt;&lt;'!HY50='1. Schritt ---&gt;&gt;&gt; Grundangaben'!$X$14,'1. Schritt ---&gt;&gt;&gt; Grundangaben'!$T$14,IF('2. Schritt ---&gt;&gt;&gt; Erfassung &lt;&lt;&lt;'!HY50='1. Schritt ---&gt;&gt;&gt; Grundangaben'!$X$15,'1. Schritt ---&gt;&gt;&gt; Grundangaben'!$T$15,IF('2. Schritt ---&gt;&gt;&gt; Erfassung &lt;&lt;&lt;'!HY50='1. Schritt ---&gt;&gt;&gt; Grundangaben'!$X$16,'1. Schritt ---&gt;&gt;&gt; Grundangaben'!$T$16,0)))))</f>
        <v>0</v>
      </c>
      <c r="IC50" s="260"/>
      <c r="ID50" s="261"/>
      <c r="IE50" s="262"/>
      <c r="IF50" s="264"/>
      <c r="IG50" s="314">
        <f t="shared" si="95"/>
      </c>
      <c r="IH50" s="316">
        <f t="shared" si="96"/>
      </c>
      <c r="II50" s="316">
        <f t="shared" si="164"/>
        <v>0</v>
      </c>
      <c r="IJ50" s="316">
        <f t="shared" si="98"/>
      </c>
      <c r="IK50" s="315">
        <f t="shared" si="99"/>
      </c>
      <c r="IL50" s="82">
        <f t="shared" si="165"/>
      </c>
      <c r="IM50" s="130">
        <f t="shared" si="166"/>
      </c>
      <c r="IN50" s="128"/>
      <c r="IO50" s="129">
        <f t="shared" si="167"/>
      </c>
      <c r="IP50" s="157"/>
      <c r="IQ50" s="301"/>
      <c r="IR50" s="148"/>
    </row>
    <row r="51" spans="1:252" s="2" customFormat="1" ht="21" customHeight="1" thickBot="1">
      <c r="A51" s="108"/>
      <c r="B51" s="138"/>
      <c r="C51" s="102"/>
      <c r="D51" s="454">
        <f>SUM(F20:F52)</f>
        <v>0</v>
      </c>
      <c r="E51" s="454"/>
      <c r="F51" s="454"/>
      <c r="G51" s="455">
        <f>SUM(G20:G50)</f>
        <v>0</v>
      </c>
      <c r="H51" s="455"/>
      <c r="I51" s="456" t="str">
        <f>J16</f>
        <v>S-KUG</v>
      </c>
      <c r="J51" s="456"/>
      <c r="K51" s="317" t="s">
        <v>95</v>
      </c>
      <c r="L51" s="448">
        <f>SUM(L20:L50)</f>
        <v>0</v>
      </c>
      <c r="M51" s="317" t="s">
        <v>96</v>
      </c>
      <c r="N51" s="9" t="s">
        <v>97</v>
      </c>
      <c r="O51" s="450">
        <f>SUM(O20:O50)</f>
        <v>0</v>
      </c>
      <c r="P51" s="451"/>
      <c r="Q51" s="452"/>
      <c r="R51" s="453"/>
      <c r="S51" s="135">
        <f>SUM(S20:S50)</f>
        <v>0</v>
      </c>
      <c r="T51" s="136" t="s">
        <v>28</v>
      </c>
      <c r="U51" s="37"/>
      <c r="V51" s="108"/>
      <c r="W51" s="138"/>
      <c r="X51" s="102"/>
      <c r="Y51" s="454">
        <f>SUM(AA20:AA52)</f>
        <v>0</v>
      </c>
      <c r="Z51" s="454"/>
      <c r="AA51" s="454"/>
      <c r="AB51" s="455">
        <f>SUM(AB20:AB50)</f>
        <v>0</v>
      </c>
      <c r="AC51" s="455"/>
      <c r="AD51" s="456" t="str">
        <f>AE16</f>
        <v>S-KUG</v>
      </c>
      <c r="AE51" s="456"/>
      <c r="AF51" s="317" t="s">
        <v>95</v>
      </c>
      <c r="AG51" s="448">
        <f>SUM(AG20:AG50)</f>
        <v>0</v>
      </c>
      <c r="AH51" s="317" t="s">
        <v>96</v>
      </c>
      <c r="AI51" s="9" t="s">
        <v>97</v>
      </c>
      <c r="AJ51" s="450">
        <f>SUM(AJ20:AJ50)</f>
        <v>0</v>
      </c>
      <c r="AK51" s="451"/>
      <c r="AL51" s="452"/>
      <c r="AM51" s="453"/>
      <c r="AN51" s="135">
        <f>SUM(AN20:AN50)</f>
        <v>0</v>
      </c>
      <c r="AO51" s="136" t="s">
        <v>28</v>
      </c>
      <c r="AP51" s="37"/>
      <c r="AQ51" s="108"/>
      <c r="AR51" s="138"/>
      <c r="AS51" s="102"/>
      <c r="AT51" s="454">
        <f>SUM(AV20:AV52)</f>
        <v>0</v>
      </c>
      <c r="AU51" s="454"/>
      <c r="AV51" s="454"/>
      <c r="AW51" s="455">
        <f>SUM(AW20:AW50)</f>
        <v>0</v>
      </c>
      <c r="AX51" s="455"/>
      <c r="AY51" s="456" t="str">
        <f>AZ16</f>
        <v>S-KUG</v>
      </c>
      <c r="AZ51" s="456"/>
      <c r="BA51" s="317" t="s">
        <v>95</v>
      </c>
      <c r="BB51" s="448">
        <f>SUM(BB20:BB50)</f>
        <v>0</v>
      </c>
      <c r="BC51" s="317" t="s">
        <v>96</v>
      </c>
      <c r="BD51" s="9" t="s">
        <v>97</v>
      </c>
      <c r="BE51" s="450">
        <f>SUM(BE20:BE50)</f>
        <v>0</v>
      </c>
      <c r="BF51" s="451"/>
      <c r="BG51" s="452"/>
      <c r="BH51" s="453"/>
      <c r="BI51" s="135">
        <f>SUM(BI20:BI50)</f>
        <v>0</v>
      </c>
      <c r="BJ51" s="136" t="s">
        <v>28</v>
      </c>
      <c r="BK51" s="37"/>
      <c r="BL51" s="108"/>
      <c r="BM51" s="138"/>
      <c r="BN51" s="102"/>
      <c r="BO51" s="454">
        <f>SUM(BQ20:BQ52)</f>
        <v>0</v>
      </c>
      <c r="BP51" s="454"/>
      <c r="BQ51" s="454"/>
      <c r="BR51" s="455">
        <f>SUM(BR20:BR50)</f>
        <v>0</v>
      </c>
      <c r="BS51" s="455"/>
      <c r="BT51" s="456" t="str">
        <f>BU16</f>
        <v>S-KUG</v>
      </c>
      <c r="BU51" s="456"/>
      <c r="BV51" s="317" t="s">
        <v>95</v>
      </c>
      <c r="BW51" s="448">
        <f>SUM(BW20:BW50)</f>
        <v>0</v>
      </c>
      <c r="BX51" s="317" t="s">
        <v>96</v>
      </c>
      <c r="BY51" s="9" t="s">
        <v>97</v>
      </c>
      <c r="BZ51" s="450">
        <f>SUM(BZ20:BZ50)</f>
        <v>0</v>
      </c>
      <c r="CA51" s="451"/>
      <c r="CB51" s="452"/>
      <c r="CC51" s="453"/>
      <c r="CD51" s="135">
        <f>SUM(CD20:CD50)</f>
        <v>0</v>
      </c>
      <c r="CE51" s="136" t="s">
        <v>28</v>
      </c>
      <c r="CF51" s="37"/>
      <c r="CG51" s="108"/>
      <c r="CH51" s="138"/>
      <c r="CI51" s="102"/>
      <c r="CJ51" s="454">
        <f>SUM(CL20:CL52)</f>
        <v>0</v>
      </c>
      <c r="CK51" s="454"/>
      <c r="CL51" s="454"/>
      <c r="CM51" s="455">
        <f>SUM(CM20:CM50)</f>
        <v>0</v>
      </c>
      <c r="CN51" s="455"/>
      <c r="CO51" s="456" t="str">
        <f>CP16</f>
        <v>S-KUG</v>
      </c>
      <c r="CP51" s="456"/>
      <c r="CQ51" s="317" t="s">
        <v>95</v>
      </c>
      <c r="CR51" s="448">
        <f>SUM(CR20:CR50)</f>
        <v>0</v>
      </c>
      <c r="CS51" s="317" t="s">
        <v>96</v>
      </c>
      <c r="CT51" s="9" t="s">
        <v>97</v>
      </c>
      <c r="CU51" s="450">
        <f>SUM(CU20:CU50)</f>
        <v>0</v>
      </c>
      <c r="CV51" s="451"/>
      <c r="CW51" s="452"/>
      <c r="CX51" s="453"/>
      <c r="CY51" s="135">
        <f>SUM(CY20:CY50)</f>
        <v>0</v>
      </c>
      <c r="CZ51" s="136" t="s">
        <v>28</v>
      </c>
      <c r="DA51" s="37"/>
      <c r="DB51" s="108"/>
      <c r="DC51" s="138"/>
      <c r="DD51" s="102"/>
      <c r="DE51" s="454">
        <f>SUM(DG20:DG52)</f>
        <v>0</v>
      </c>
      <c r="DF51" s="454"/>
      <c r="DG51" s="454"/>
      <c r="DH51" s="455">
        <f>SUM(DH20:DH50)</f>
        <v>0</v>
      </c>
      <c r="DI51" s="455"/>
      <c r="DJ51" s="456" t="str">
        <f>DK16</f>
        <v>S-KUG</v>
      </c>
      <c r="DK51" s="456"/>
      <c r="DL51" s="317" t="s">
        <v>95</v>
      </c>
      <c r="DM51" s="448">
        <f>SUM(DM20:DM50)</f>
        <v>0</v>
      </c>
      <c r="DN51" s="317" t="s">
        <v>96</v>
      </c>
      <c r="DO51" s="9" t="s">
        <v>97</v>
      </c>
      <c r="DP51" s="450">
        <f>SUM(DP20:DP50)</f>
        <v>0</v>
      </c>
      <c r="DQ51" s="451"/>
      <c r="DR51" s="452"/>
      <c r="DS51" s="453"/>
      <c r="DT51" s="135">
        <f>SUM(DT20:DT50)</f>
        <v>0</v>
      </c>
      <c r="DU51" s="136" t="s">
        <v>28</v>
      </c>
      <c r="DV51" s="37"/>
      <c r="DW51" s="108"/>
      <c r="DX51" s="138"/>
      <c r="DY51" s="102"/>
      <c r="DZ51" s="454">
        <f>SUM(EB20:EB52)</f>
        <v>0</v>
      </c>
      <c r="EA51" s="454"/>
      <c r="EB51" s="454"/>
      <c r="EC51" s="455">
        <f>SUM(EC20:EC50)</f>
        <v>0</v>
      </c>
      <c r="ED51" s="455"/>
      <c r="EE51" s="456" t="str">
        <f>EF16</f>
        <v>S-KUG</v>
      </c>
      <c r="EF51" s="456"/>
      <c r="EG51" s="317" t="s">
        <v>95</v>
      </c>
      <c r="EH51" s="448">
        <f>SUM(EH20:EH50)</f>
        <v>0</v>
      </c>
      <c r="EI51" s="317" t="s">
        <v>96</v>
      </c>
      <c r="EJ51" s="9" t="s">
        <v>97</v>
      </c>
      <c r="EK51" s="450">
        <f>SUM(EK20:EK50)</f>
        <v>0</v>
      </c>
      <c r="EL51" s="451"/>
      <c r="EM51" s="452"/>
      <c r="EN51" s="453"/>
      <c r="EO51" s="135">
        <f>SUM(EO20:EO50)</f>
        <v>0</v>
      </c>
      <c r="EP51" s="136" t="s">
        <v>28</v>
      </c>
      <c r="EQ51" s="37"/>
      <c r="ER51" s="108"/>
      <c r="ES51" s="138"/>
      <c r="ET51" s="102"/>
      <c r="EU51" s="454">
        <f>SUM(EW20:EW52)</f>
        <v>0</v>
      </c>
      <c r="EV51" s="454"/>
      <c r="EW51" s="454"/>
      <c r="EX51" s="455">
        <f>SUM(EX20:EX50)</f>
        <v>0</v>
      </c>
      <c r="EY51" s="455"/>
      <c r="EZ51" s="456" t="str">
        <f>FA16</f>
        <v>S-KUG</v>
      </c>
      <c r="FA51" s="456"/>
      <c r="FB51" s="317" t="s">
        <v>95</v>
      </c>
      <c r="FC51" s="448">
        <f>SUM(FC20:FC50)</f>
        <v>0</v>
      </c>
      <c r="FD51" s="317" t="s">
        <v>96</v>
      </c>
      <c r="FE51" s="9" t="s">
        <v>97</v>
      </c>
      <c r="FF51" s="450">
        <f>SUM(FF20:FF50)</f>
        <v>0</v>
      </c>
      <c r="FG51" s="451"/>
      <c r="FH51" s="452"/>
      <c r="FI51" s="453"/>
      <c r="FJ51" s="135">
        <f>SUM(FJ20:FJ50)</f>
        <v>0</v>
      </c>
      <c r="FK51" s="136" t="s">
        <v>28</v>
      </c>
      <c r="FL51" s="37"/>
      <c r="FM51" s="108"/>
      <c r="FN51" s="138"/>
      <c r="FO51" s="102"/>
      <c r="FP51" s="454">
        <f>SUM(FR20:FR52)</f>
        <v>0</v>
      </c>
      <c r="FQ51" s="454"/>
      <c r="FR51" s="454"/>
      <c r="FS51" s="455">
        <f>SUM(FS20:FS50)</f>
        <v>0</v>
      </c>
      <c r="FT51" s="455"/>
      <c r="FU51" s="456" t="str">
        <f>FV16</f>
        <v>S-KUG</v>
      </c>
      <c r="FV51" s="456"/>
      <c r="FW51" s="317" t="s">
        <v>95</v>
      </c>
      <c r="FX51" s="448">
        <f>SUM(FX20:FX50)</f>
        <v>0</v>
      </c>
      <c r="FY51" s="317" t="s">
        <v>96</v>
      </c>
      <c r="FZ51" s="9" t="s">
        <v>97</v>
      </c>
      <c r="GA51" s="450">
        <f>SUM(GA20:GA50)</f>
        <v>0</v>
      </c>
      <c r="GB51" s="451"/>
      <c r="GC51" s="452"/>
      <c r="GD51" s="453"/>
      <c r="GE51" s="135">
        <f>SUM(GE20:GE50)</f>
        <v>0</v>
      </c>
      <c r="GF51" s="136" t="s">
        <v>28</v>
      </c>
      <c r="GG51" s="37"/>
      <c r="GH51" s="108"/>
      <c r="GI51" s="138"/>
      <c r="GJ51" s="102"/>
      <c r="GK51" s="454">
        <f>SUM(GM20:GM52)</f>
        <v>0</v>
      </c>
      <c r="GL51" s="454"/>
      <c r="GM51" s="454"/>
      <c r="GN51" s="455">
        <f>SUM(GN20:GN50)</f>
        <v>0</v>
      </c>
      <c r="GO51" s="455"/>
      <c r="GP51" s="456" t="str">
        <f>GQ16</f>
        <v>S-KUG</v>
      </c>
      <c r="GQ51" s="456"/>
      <c r="GR51" s="317" t="s">
        <v>95</v>
      </c>
      <c r="GS51" s="448">
        <f>SUM(GS20:GS50)</f>
        <v>0</v>
      </c>
      <c r="GT51" s="317" t="s">
        <v>96</v>
      </c>
      <c r="GU51" s="9" t="s">
        <v>97</v>
      </c>
      <c r="GV51" s="450">
        <f>SUM(GV20:GV50)</f>
        <v>0</v>
      </c>
      <c r="GW51" s="451"/>
      <c r="GX51" s="452"/>
      <c r="GY51" s="453"/>
      <c r="GZ51" s="135">
        <f>SUM(GZ20:GZ50)</f>
        <v>0</v>
      </c>
      <c r="HA51" s="136" t="s">
        <v>28</v>
      </c>
      <c r="HB51" s="37"/>
      <c r="HC51" s="108"/>
      <c r="HD51" s="138"/>
      <c r="HE51" s="102"/>
      <c r="HF51" s="454">
        <f>SUM(HH20:HH52)</f>
        <v>0</v>
      </c>
      <c r="HG51" s="454"/>
      <c r="HH51" s="454"/>
      <c r="HI51" s="455">
        <f>SUM(HI20:HI50)</f>
        <v>0</v>
      </c>
      <c r="HJ51" s="455"/>
      <c r="HK51" s="456" t="str">
        <f>HL16</f>
        <v>S-KUG</v>
      </c>
      <c r="HL51" s="456"/>
      <c r="HM51" s="317" t="s">
        <v>95</v>
      </c>
      <c r="HN51" s="448">
        <f>SUM(HN20:HN50)</f>
        <v>0</v>
      </c>
      <c r="HO51" s="317" t="s">
        <v>96</v>
      </c>
      <c r="HP51" s="9" t="s">
        <v>97</v>
      </c>
      <c r="HQ51" s="450">
        <f>SUM(HQ20:HQ50)</f>
        <v>0</v>
      </c>
      <c r="HR51" s="451"/>
      <c r="HS51" s="452"/>
      <c r="HT51" s="453"/>
      <c r="HU51" s="135">
        <f>SUM(HU20:HU50)</f>
        <v>0</v>
      </c>
      <c r="HV51" s="136" t="s">
        <v>28</v>
      </c>
      <c r="HW51" s="37"/>
      <c r="HX51" s="108"/>
      <c r="HY51" s="138"/>
      <c r="HZ51" s="102"/>
      <c r="IA51" s="454">
        <f>SUM(IC20:IC52)</f>
        <v>0</v>
      </c>
      <c r="IB51" s="454"/>
      <c r="IC51" s="454"/>
      <c r="ID51" s="455">
        <f>SUM(ID20:ID50)</f>
        <v>0</v>
      </c>
      <c r="IE51" s="455"/>
      <c r="IF51" s="456" t="str">
        <f>IG16</f>
        <v>S-KUG</v>
      </c>
      <c r="IG51" s="456"/>
      <c r="IH51" s="317" t="s">
        <v>95</v>
      </c>
      <c r="II51" s="448">
        <f>SUM(II20:II50)</f>
        <v>0</v>
      </c>
      <c r="IJ51" s="317" t="s">
        <v>96</v>
      </c>
      <c r="IK51" s="9" t="s">
        <v>97</v>
      </c>
      <c r="IL51" s="450">
        <f>SUM(IL20:IL50)</f>
        <v>0</v>
      </c>
      <c r="IM51" s="451"/>
      <c r="IN51" s="452"/>
      <c r="IO51" s="453"/>
      <c r="IP51" s="135">
        <f>SUM(IP20:IP50)</f>
        <v>0</v>
      </c>
      <c r="IQ51" s="136" t="s">
        <v>28</v>
      </c>
      <c r="IR51" s="37"/>
    </row>
    <row r="52" spans="1:252" s="80" customFormat="1" ht="21" customHeight="1">
      <c r="A52" s="109"/>
      <c r="B52" s="106"/>
      <c r="C52" s="106"/>
      <c r="D52" s="106"/>
      <c r="E52" s="106"/>
      <c r="F52" s="489" t="s">
        <v>103</v>
      </c>
      <c r="G52" s="489"/>
      <c r="H52" s="490">
        <f>D51+G51</f>
        <v>0</v>
      </c>
      <c r="I52" s="490"/>
      <c r="J52" s="491">
        <f>SUM(J20:J50)</f>
        <v>0</v>
      </c>
      <c r="K52" s="449">
        <f>SUM(K20:K50)</f>
        <v>0</v>
      </c>
      <c r="L52" s="449"/>
      <c r="M52" s="449">
        <f>SUM(M20:M50)</f>
        <v>0</v>
      </c>
      <c r="N52" s="486">
        <f>SUM(N20:N50)</f>
        <v>0</v>
      </c>
      <c r="O52" s="487">
        <f>SUM(P20:P50)</f>
        <v>0</v>
      </c>
      <c r="P52" s="488"/>
      <c r="Q52" s="139"/>
      <c r="R52" s="106"/>
      <c r="S52" s="106"/>
      <c r="T52" s="134"/>
      <c r="U52" s="110"/>
      <c r="V52" s="109"/>
      <c r="W52" s="106"/>
      <c r="X52" s="106"/>
      <c r="Y52" s="106"/>
      <c r="Z52" s="106"/>
      <c r="AA52" s="489" t="s">
        <v>103</v>
      </c>
      <c r="AB52" s="489"/>
      <c r="AC52" s="490">
        <f>Y51+AB51</f>
        <v>0</v>
      </c>
      <c r="AD52" s="490"/>
      <c r="AE52" s="491">
        <f>SUM(AE20:AE50)</f>
        <v>0</v>
      </c>
      <c r="AF52" s="449">
        <f>SUM(AF20:AF50)</f>
        <v>0</v>
      </c>
      <c r="AG52" s="449"/>
      <c r="AH52" s="449">
        <f>SUM(AH20:AH50)</f>
        <v>0</v>
      </c>
      <c r="AI52" s="486">
        <f>SUM(AI20:AI50)</f>
        <v>0</v>
      </c>
      <c r="AJ52" s="487">
        <f>SUM(AK20:AK50)</f>
        <v>0</v>
      </c>
      <c r="AK52" s="488"/>
      <c r="AL52" s="139"/>
      <c r="AM52" s="106"/>
      <c r="AN52" s="106"/>
      <c r="AO52" s="134"/>
      <c r="AP52" s="110"/>
      <c r="AQ52" s="109"/>
      <c r="AR52" s="106"/>
      <c r="AS52" s="106"/>
      <c r="AT52" s="106"/>
      <c r="AU52" s="106"/>
      <c r="AV52" s="489" t="s">
        <v>103</v>
      </c>
      <c r="AW52" s="489"/>
      <c r="AX52" s="490">
        <f>AT51+AW51</f>
        <v>0</v>
      </c>
      <c r="AY52" s="490"/>
      <c r="AZ52" s="491">
        <f>SUM(AZ20:AZ50)</f>
        <v>0</v>
      </c>
      <c r="BA52" s="449">
        <f>SUM(BA20:BA50)</f>
        <v>0</v>
      </c>
      <c r="BB52" s="449"/>
      <c r="BC52" s="449">
        <f>SUM(BC20:BC50)</f>
        <v>0</v>
      </c>
      <c r="BD52" s="486">
        <f>SUM(BD20:BD50)</f>
        <v>0</v>
      </c>
      <c r="BE52" s="487">
        <f>SUM(BF20:BF50)</f>
        <v>0</v>
      </c>
      <c r="BF52" s="488"/>
      <c r="BG52" s="139"/>
      <c r="BH52" s="106"/>
      <c r="BI52" s="106"/>
      <c r="BJ52" s="134"/>
      <c r="BK52" s="110"/>
      <c r="BL52" s="109"/>
      <c r="BM52" s="106"/>
      <c r="BN52" s="106"/>
      <c r="BO52" s="106"/>
      <c r="BP52" s="106"/>
      <c r="BQ52" s="489" t="s">
        <v>103</v>
      </c>
      <c r="BR52" s="489"/>
      <c r="BS52" s="490">
        <f>BO51+BR51</f>
        <v>0</v>
      </c>
      <c r="BT52" s="490"/>
      <c r="BU52" s="491">
        <f>SUM(BU20:BU50)</f>
        <v>0</v>
      </c>
      <c r="BV52" s="449">
        <f>SUM(BV20:BV50)</f>
        <v>0</v>
      </c>
      <c r="BW52" s="449"/>
      <c r="BX52" s="449">
        <f>SUM(BX20:BX50)</f>
        <v>0</v>
      </c>
      <c r="BY52" s="486">
        <f>SUM(BY20:BY50)</f>
        <v>0</v>
      </c>
      <c r="BZ52" s="487">
        <f>SUM(CA20:CA50)</f>
        <v>0</v>
      </c>
      <c r="CA52" s="488"/>
      <c r="CB52" s="139"/>
      <c r="CC52" s="106"/>
      <c r="CD52" s="106"/>
      <c r="CE52" s="134"/>
      <c r="CF52" s="110"/>
      <c r="CG52" s="109"/>
      <c r="CH52" s="106"/>
      <c r="CI52" s="106"/>
      <c r="CJ52" s="106"/>
      <c r="CK52" s="106"/>
      <c r="CL52" s="489" t="s">
        <v>103</v>
      </c>
      <c r="CM52" s="489"/>
      <c r="CN52" s="490">
        <f>CJ51+CM51</f>
        <v>0</v>
      </c>
      <c r="CO52" s="490"/>
      <c r="CP52" s="491">
        <f>SUM(CP20:CP50)</f>
        <v>0</v>
      </c>
      <c r="CQ52" s="449">
        <f>SUM(CQ20:CQ50)</f>
        <v>0</v>
      </c>
      <c r="CR52" s="449"/>
      <c r="CS52" s="449">
        <f>SUM(CS20:CS50)</f>
        <v>0</v>
      </c>
      <c r="CT52" s="486">
        <f>SUM(CT20:CT50)</f>
        <v>0</v>
      </c>
      <c r="CU52" s="487">
        <f>SUM(CV20:CV50)</f>
        <v>0</v>
      </c>
      <c r="CV52" s="488"/>
      <c r="CW52" s="139"/>
      <c r="CX52" s="106"/>
      <c r="CY52" s="106"/>
      <c r="CZ52" s="134"/>
      <c r="DA52" s="110"/>
      <c r="DB52" s="109"/>
      <c r="DC52" s="106"/>
      <c r="DD52" s="106"/>
      <c r="DE52" s="106"/>
      <c r="DF52" s="106"/>
      <c r="DG52" s="489" t="s">
        <v>103</v>
      </c>
      <c r="DH52" s="489"/>
      <c r="DI52" s="490">
        <f>DE51+DH51</f>
        <v>0</v>
      </c>
      <c r="DJ52" s="490"/>
      <c r="DK52" s="491">
        <f>SUM(DK20:DK50)</f>
        <v>0</v>
      </c>
      <c r="DL52" s="449">
        <f>SUM(DL20:DL50)</f>
        <v>0</v>
      </c>
      <c r="DM52" s="449"/>
      <c r="DN52" s="449">
        <f>SUM(DN20:DN50)</f>
        <v>0</v>
      </c>
      <c r="DO52" s="486">
        <f>SUM(DO20:DO50)</f>
        <v>0</v>
      </c>
      <c r="DP52" s="487">
        <f>SUM(DQ20:DQ50)</f>
        <v>0</v>
      </c>
      <c r="DQ52" s="488"/>
      <c r="DR52" s="139"/>
      <c r="DS52" s="106"/>
      <c r="DT52" s="106"/>
      <c r="DU52" s="134"/>
      <c r="DV52" s="110"/>
      <c r="DW52" s="109"/>
      <c r="DX52" s="106"/>
      <c r="DY52" s="106"/>
      <c r="DZ52" s="106"/>
      <c r="EA52" s="106"/>
      <c r="EB52" s="489" t="s">
        <v>103</v>
      </c>
      <c r="EC52" s="489"/>
      <c r="ED52" s="490">
        <f>DZ51+EC51</f>
        <v>0</v>
      </c>
      <c r="EE52" s="490"/>
      <c r="EF52" s="491">
        <f>SUM(EF20:EF50)</f>
        <v>0</v>
      </c>
      <c r="EG52" s="449">
        <f>SUM(EG20:EG50)</f>
        <v>0</v>
      </c>
      <c r="EH52" s="449"/>
      <c r="EI52" s="449">
        <f>SUM(EI20:EI50)</f>
        <v>0</v>
      </c>
      <c r="EJ52" s="486">
        <f>SUM(EJ20:EJ50)</f>
        <v>0</v>
      </c>
      <c r="EK52" s="487">
        <f>SUM(EL20:EL50)</f>
        <v>0</v>
      </c>
      <c r="EL52" s="488"/>
      <c r="EM52" s="139"/>
      <c r="EN52" s="106"/>
      <c r="EO52" s="106"/>
      <c r="EP52" s="134"/>
      <c r="EQ52" s="110"/>
      <c r="ER52" s="109"/>
      <c r="ES52" s="106"/>
      <c r="ET52" s="106"/>
      <c r="EU52" s="106"/>
      <c r="EV52" s="106"/>
      <c r="EW52" s="489" t="s">
        <v>103</v>
      </c>
      <c r="EX52" s="489"/>
      <c r="EY52" s="490">
        <f>EU51+EX51</f>
        <v>0</v>
      </c>
      <c r="EZ52" s="490"/>
      <c r="FA52" s="491">
        <f>SUM(FA20:FA50)</f>
        <v>0</v>
      </c>
      <c r="FB52" s="449">
        <f>SUM(FB20:FB50)</f>
        <v>0</v>
      </c>
      <c r="FC52" s="449"/>
      <c r="FD52" s="449">
        <f>SUM(FD20:FD50)</f>
        <v>0</v>
      </c>
      <c r="FE52" s="486">
        <f>SUM(FE20:FE50)</f>
        <v>0</v>
      </c>
      <c r="FF52" s="487">
        <f>SUM(FG20:FG50)</f>
        <v>0</v>
      </c>
      <c r="FG52" s="488"/>
      <c r="FH52" s="139"/>
      <c r="FI52" s="106"/>
      <c r="FJ52" s="106"/>
      <c r="FK52" s="134"/>
      <c r="FL52" s="110"/>
      <c r="FM52" s="109"/>
      <c r="FN52" s="106"/>
      <c r="FO52" s="106"/>
      <c r="FP52" s="106"/>
      <c r="FQ52" s="106"/>
      <c r="FR52" s="489" t="s">
        <v>103</v>
      </c>
      <c r="FS52" s="489"/>
      <c r="FT52" s="490">
        <f>FP51+FS51</f>
        <v>0</v>
      </c>
      <c r="FU52" s="490"/>
      <c r="FV52" s="491">
        <f>SUM(FV20:FV50)</f>
        <v>0</v>
      </c>
      <c r="FW52" s="449">
        <f>SUM(FW20:FW50)</f>
        <v>0</v>
      </c>
      <c r="FX52" s="449"/>
      <c r="FY52" s="449">
        <f>SUM(FY20:FY50)</f>
        <v>0</v>
      </c>
      <c r="FZ52" s="486">
        <f>SUM(FZ20:FZ50)</f>
        <v>0</v>
      </c>
      <c r="GA52" s="487">
        <f>SUM(GB20:GB50)</f>
        <v>0</v>
      </c>
      <c r="GB52" s="488"/>
      <c r="GC52" s="139"/>
      <c r="GD52" s="106"/>
      <c r="GE52" s="106"/>
      <c r="GF52" s="134"/>
      <c r="GG52" s="110"/>
      <c r="GH52" s="109"/>
      <c r="GI52" s="106"/>
      <c r="GJ52" s="106"/>
      <c r="GK52" s="106"/>
      <c r="GL52" s="106"/>
      <c r="GM52" s="489" t="s">
        <v>103</v>
      </c>
      <c r="GN52" s="489"/>
      <c r="GO52" s="490">
        <f>GK51+GN51</f>
        <v>0</v>
      </c>
      <c r="GP52" s="490"/>
      <c r="GQ52" s="491">
        <f>SUM(GQ20:GQ50)</f>
        <v>0</v>
      </c>
      <c r="GR52" s="449">
        <f>SUM(GR20:GR50)</f>
        <v>0</v>
      </c>
      <c r="GS52" s="449"/>
      <c r="GT52" s="449">
        <f>SUM(GT20:GT50)</f>
        <v>0</v>
      </c>
      <c r="GU52" s="486">
        <f>SUM(GU20:GU50)</f>
        <v>0</v>
      </c>
      <c r="GV52" s="487">
        <f>SUM(GW20:GW50)</f>
        <v>0</v>
      </c>
      <c r="GW52" s="488"/>
      <c r="GX52" s="139"/>
      <c r="GY52" s="106"/>
      <c r="GZ52" s="106"/>
      <c r="HA52" s="134"/>
      <c r="HB52" s="110"/>
      <c r="HC52" s="109"/>
      <c r="HD52" s="106"/>
      <c r="HE52" s="106"/>
      <c r="HF52" s="106"/>
      <c r="HG52" s="106"/>
      <c r="HH52" s="489" t="s">
        <v>103</v>
      </c>
      <c r="HI52" s="489"/>
      <c r="HJ52" s="490">
        <f>HF51+HI51</f>
        <v>0</v>
      </c>
      <c r="HK52" s="490"/>
      <c r="HL52" s="491">
        <f>SUM(HL20:HL50)</f>
        <v>0</v>
      </c>
      <c r="HM52" s="449">
        <f>SUM(HM20:HM50)</f>
        <v>0</v>
      </c>
      <c r="HN52" s="449"/>
      <c r="HO52" s="449">
        <f>SUM(HO20:HO50)</f>
        <v>0</v>
      </c>
      <c r="HP52" s="486">
        <f>SUM(HP20:HP50)</f>
        <v>0</v>
      </c>
      <c r="HQ52" s="487">
        <f>SUM(HR20:HR50)</f>
        <v>0</v>
      </c>
      <c r="HR52" s="488"/>
      <c r="HS52" s="139"/>
      <c r="HT52" s="106"/>
      <c r="HU52" s="106"/>
      <c r="HV52" s="134"/>
      <c r="HW52" s="110"/>
      <c r="HX52" s="109"/>
      <c r="HY52" s="106"/>
      <c r="HZ52" s="106"/>
      <c r="IA52" s="106"/>
      <c r="IB52" s="106"/>
      <c r="IC52" s="489" t="s">
        <v>103</v>
      </c>
      <c r="ID52" s="489"/>
      <c r="IE52" s="490">
        <f>IA51+ID51</f>
        <v>0</v>
      </c>
      <c r="IF52" s="490"/>
      <c r="IG52" s="491">
        <f>SUM(IG20:IG50)</f>
        <v>0</v>
      </c>
      <c r="IH52" s="449">
        <f>SUM(IH20:IH50)</f>
        <v>0</v>
      </c>
      <c r="II52" s="449"/>
      <c r="IJ52" s="449">
        <f>SUM(IJ20:IJ50)</f>
        <v>0</v>
      </c>
      <c r="IK52" s="486">
        <f>SUM(IK20:IK50)</f>
        <v>0</v>
      </c>
      <c r="IL52" s="487">
        <f>SUM(IM20:IM50)</f>
        <v>0</v>
      </c>
      <c r="IM52" s="488"/>
      <c r="IN52" s="139"/>
      <c r="IO52" s="106"/>
      <c r="IP52" s="106"/>
      <c r="IQ52" s="134"/>
      <c r="IR52" s="110"/>
    </row>
    <row r="53" spans="1:252" s="27" customFormat="1" ht="21" customHeight="1">
      <c r="A53" s="137"/>
      <c r="B53" s="127"/>
      <c r="C53" s="127"/>
      <c r="D53" s="127"/>
      <c r="E53" s="127"/>
      <c r="F53" s="127"/>
      <c r="G53" s="127"/>
      <c r="H53" s="127"/>
      <c r="I53" s="107"/>
      <c r="J53" s="491"/>
      <c r="K53" s="449"/>
      <c r="L53" s="449"/>
      <c r="M53" s="449"/>
      <c r="N53" s="486"/>
      <c r="O53" s="484">
        <f>O51+O52</f>
        <v>0</v>
      </c>
      <c r="P53" s="485"/>
      <c r="Q53" s="483">
        <f>SUM(R20:R50)</f>
        <v>-166</v>
      </c>
      <c r="R53" s="483"/>
      <c r="S53" s="483"/>
      <c r="T53" s="319">
        <f>SUM(O53:Q53)</f>
        <v>-166</v>
      </c>
      <c r="U53" s="149"/>
      <c r="V53" s="137"/>
      <c r="W53" s="127"/>
      <c r="X53" s="127"/>
      <c r="Y53" s="127"/>
      <c r="Z53" s="127"/>
      <c r="AA53" s="127"/>
      <c r="AB53" s="127"/>
      <c r="AC53" s="127"/>
      <c r="AD53" s="107"/>
      <c r="AE53" s="491"/>
      <c r="AF53" s="449"/>
      <c r="AG53" s="449"/>
      <c r="AH53" s="449"/>
      <c r="AI53" s="486"/>
      <c r="AJ53" s="484">
        <f>AJ51+AJ52</f>
        <v>0</v>
      </c>
      <c r="AK53" s="485"/>
      <c r="AL53" s="483">
        <f>SUM(AM20:AM50)</f>
        <v>-166</v>
      </c>
      <c r="AM53" s="483"/>
      <c r="AN53" s="483"/>
      <c r="AO53" s="319">
        <f>SUM(AJ53:AL53)</f>
        <v>-166</v>
      </c>
      <c r="AP53" s="149"/>
      <c r="AQ53" s="137"/>
      <c r="AR53" s="127"/>
      <c r="AS53" s="127"/>
      <c r="AT53" s="127"/>
      <c r="AU53" s="127"/>
      <c r="AV53" s="127"/>
      <c r="AW53" s="127"/>
      <c r="AX53" s="127"/>
      <c r="AY53" s="107"/>
      <c r="AZ53" s="491"/>
      <c r="BA53" s="449"/>
      <c r="BB53" s="449"/>
      <c r="BC53" s="449"/>
      <c r="BD53" s="486"/>
      <c r="BE53" s="484">
        <f>BE51+BE52</f>
        <v>0</v>
      </c>
      <c r="BF53" s="485"/>
      <c r="BG53" s="483">
        <f>SUM(BH20:BH50)</f>
        <v>-166</v>
      </c>
      <c r="BH53" s="483"/>
      <c r="BI53" s="483"/>
      <c r="BJ53" s="319">
        <f>SUM(BE53:BG53)</f>
        <v>-166</v>
      </c>
      <c r="BK53" s="149"/>
      <c r="BL53" s="137"/>
      <c r="BM53" s="127"/>
      <c r="BN53" s="127"/>
      <c r="BO53" s="127"/>
      <c r="BP53" s="127"/>
      <c r="BQ53" s="127"/>
      <c r="BR53" s="127"/>
      <c r="BS53" s="127"/>
      <c r="BT53" s="107"/>
      <c r="BU53" s="491"/>
      <c r="BV53" s="449"/>
      <c r="BW53" s="449"/>
      <c r="BX53" s="449"/>
      <c r="BY53" s="486"/>
      <c r="BZ53" s="484">
        <f>BZ51+BZ52</f>
        <v>0</v>
      </c>
      <c r="CA53" s="485"/>
      <c r="CB53" s="483">
        <f>SUM(CC20:CC50)</f>
        <v>-166</v>
      </c>
      <c r="CC53" s="483"/>
      <c r="CD53" s="483"/>
      <c r="CE53" s="319">
        <f>SUM(BZ53:CB53)</f>
        <v>-166</v>
      </c>
      <c r="CF53" s="149"/>
      <c r="CG53" s="137"/>
      <c r="CH53" s="127"/>
      <c r="CI53" s="127"/>
      <c r="CJ53" s="127"/>
      <c r="CK53" s="127"/>
      <c r="CL53" s="127"/>
      <c r="CM53" s="127"/>
      <c r="CN53" s="127"/>
      <c r="CO53" s="107"/>
      <c r="CP53" s="491"/>
      <c r="CQ53" s="449"/>
      <c r="CR53" s="449"/>
      <c r="CS53" s="449"/>
      <c r="CT53" s="486"/>
      <c r="CU53" s="484">
        <f>CU51+CU52</f>
        <v>0</v>
      </c>
      <c r="CV53" s="485"/>
      <c r="CW53" s="483">
        <f>SUM(CX20:CX50)</f>
        <v>-166</v>
      </c>
      <c r="CX53" s="483"/>
      <c r="CY53" s="483"/>
      <c r="CZ53" s="319">
        <f>SUM(CU53:CW53)</f>
        <v>-166</v>
      </c>
      <c r="DA53" s="149"/>
      <c r="DB53" s="137"/>
      <c r="DC53" s="127"/>
      <c r="DD53" s="127"/>
      <c r="DE53" s="127"/>
      <c r="DF53" s="127"/>
      <c r="DG53" s="127"/>
      <c r="DH53" s="127"/>
      <c r="DI53" s="127"/>
      <c r="DJ53" s="107"/>
      <c r="DK53" s="491"/>
      <c r="DL53" s="449"/>
      <c r="DM53" s="449"/>
      <c r="DN53" s="449"/>
      <c r="DO53" s="486"/>
      <c r="DP53" s="484">
        <f>DP51+DP52</f>
        <v>0</v>
      </c>
      <c r="DQ53" s="485"/>
      <c r="DR53" s="483">
        <f>SUM(DS20:DS50)</f>
        <v>-166</v>
      </c>
      <c r="DS53" s="483"/>
      <c r="DT53" s="483"/>
      <c r="DU53" s="319">
        <f>SUM(DP53:DR53)</f>
        <v>-166</v>
      </c>
      <c r="DV53" s="149"/>
      <c r="DW53" s="137"/>
      <c r="DX53" s="127"/>
      <c r="DY53" s="127"/>
      <c r="DZ53" s="127"/>
      <c r="EA53" s="127"/>
      <c r="EB53" s="127"/>
      <c r="EC53" s="127"/>
      <c r="ED53" s="127"/>
      <c r="EE53" s="107"/>
      <c r="EF53" s="491"/>
      <c r="EG53" s="449"/>
      <c r="EH53" s="449"/>
      <c r="EI53" s="449"/>
      <c r="EJ53" s="486"/>
      <c r="EK53" s="484">
        <f>EK51+EK52</f>
        <v>0</v>
      </c>
      <c r="EL53" s="485"/>
      <c r="EM53" s="483">
        <f>SUM(EN20:EN50)</f>
        <v>-166</v>
      </c>
      <c r="EN53" s="483"/>
      <c r="EO53" s="483"/>
      <c r="EP53" s="319">
        <f>SUM(EK53:EM53)</f>
        <v>-166</v>
      </c>
      <c r="EQ53" s="149"/>
      <c r="ER53" s="137"/>
      <c r="ES53" s="127"/>
      <c r="ET53" s="127"/>
      <c r="EU53" s="127"/>
      <c r="EV53" s="127"/>
      <c r="EW53" s="127"/>
      <c r="EX53" s="127"/>
      <c r="EY53" s="127"/>
      <c r="EZ53" s="107"/>
      <c r="FA53" s="491"/>
      <c r="FB53" s="449"/>
      <c r="FC53" s="449"/>
      <c r="FD53" s="449"/>
      <c r="FE53" s="486"/>
      <c r="FF53" s="484">
        <f>FF51+FF52</f>
        <v>0</v>
      </c>
      <c r="FG53" s="485"/>
      <c r="FH53" s="483">
        <f>SUM(FI20:FI50)</f>
        <v>-166</v>
      </c>
      <c r="FI53" s="483"/>
      <c r="FJ53" s="483"/>
      <c r="FK53" s="319">
        <f>SUM(FF53:FH53)</f>
        <v>-166</v>
      </c>
      <c r="FL53" s="149"/>
      <c r="FM53" s="137"/>
      <c r="FN53" s="127"/>
      <c r="FO53" s="127"/>
      <c r="FP53" s="127"/>
      <c r="FQ53" s="127"/>
      <c r="FR53" s="127"/>
      <c r="FS53" s="127"/>
      <c r="FT53" s="127"/>
      <c r="FU53" s="107"/>
      <c r="FV53" s="491"/>
      <c r="FW53" s="449"/>
      <c r="FX53" s="449"/>
      <c r="FY53" s="449"/>
      <c r="FZ53" s="486"/>
      <c r="GA53" s="484">
        <f>GA51+GA52</f>
        <v>0</v>
      </c>
      <c r="GB53" s="485"/>
      <c r="GC53" s="483">
        <f>SUM(GD20:GD50)</f>
        <v>-166</v>
      </c>
      <c r="GD53" s="483"/>
      <c r="GE53" s="483"/>
      <c r="GF53" s="319">
        <f>SUM(GA53:GC53)</f>
        <v>-166</v>
      </c>
      <c r="GG53" s="149"/>
      <c r="GH53" s="137"/>
      <c r="GI53" s="127"/>
      <c r="GJ53" s="127"/>
      <c r="GK53" s="127"/>
      <c r="GL53" s="127"/>
      <c r="GM53" s="127"/>
      <c r="GN53" s="127"/>
      <c r="GO53" s="127"/>
      <c r="GP53" s="107"/>
      <c r="GQ53" s="491"/>
      <c r="GR53" s="449"/>
      <c r="GS53" s="449"/>
      <c r="GT53" s="449"/>
      <c r="GU53" s="486"/>
      <c r="GV53" s="484">
        <f>GV51+GV52</f>
        <v>0</v>
      </c>
      <c r="GW53" s="485"/>
      <c r="GX53" s="483">
        <f>SUM(GY20:GY50)</f>
        <v>-166</v>
      </c>
      <c r="GY53" s="483"/>
      <c r="GZ53" s="483"/>
      <c r="HA53" s="319">
        <f>SUM(GV53:GX53)</f>
        <v>-166</v>
      </c>
      <c r="HB53" s="149"/>
      <c r="HC53" s="137"/>
      <c r="HD53" s="127"/>
      <c r="HE53" s="127"/>
      <c r="HF53" s="127"/>
      <c r="HG53" s="127"/>
      <c r="HH53" s="127"/>
      <c r="HI53" s="127"/>
      <c r="HJ53" s="127"/>
      <c r="HK53" s="107"/>
      <c r="HL53" s="491"/>
      <c r="HM53" s="449"/>
      <c r="HN53" s="449"/>
      <c r="HO53" s="449"/>
      <c r="HP53" s="486"/>
      <c r="HQ53" s="484">
        <f>HQ51+HQ52</f>
        <v>0</v>
      </c>
      <c r="HR53" s="485"/>
      <c r="HS53" s="483">
        <f>SUM(HT20:HT50)</f>
        <v>-166</v>
      </c>
      <c r="HT53" s="483"/>
      <c r="HU53" s="483"/>
      <c r="HV53" s="319">
        <f>SUM(HQ53:HS53)</f>
        <v>-166</v>
      </c>
      <c r="HW53" s="149"/>
      <c r="HX53" s="137"/>
      <c r="HY53" s="127"/>
      <c r="HZ53" s="127"/>
      <c r="IA53" s="127"/>
      <c r="IB53" s="127"/>
      <c r="IC53" s="127"/>
      <c r="ID53" s="127"/>
      <c r="IE53" s="127"/>
      <c r="IF53" s="107"/>
      <c r="IG53" s="491"/>
      <c r="IH53" s="449"/>
      <c r="II53" s="449"/>
      <c r="IJ53" s="449"/>
      <c r="IK53" s="486"/>
      <c r="IL53" s="484">
        <f>IL51+IL52</f>
        <v>0</v>
      </c>
      <c r="IM53" s="485"/>
      <c r="IN53" s="483">
        <f>SUM(IO20:IO50)</f>
        <v>-166</v>
      </c>
      <c r="IO53" s="483"/>
      <c r="IP53" s="483"/>
      <c r="IQ53" s="319">
        <f>SUM(IL53:IN53)</f>
        <v>-166</v>
      </c>
      <c r="IR53" s="149"/>
    </row>
    <row r="54" spans="1:252" ht="21" customHeight="1" thickBot="1">
      <c r="A54" s="471" t="s">
        <v>104</v>
      </c>
      <c r="B54" s="472"/>
      <c r="C54" s="143"/>
      <c r="D54" s="473">
        <f>SUM(D20:D50)</f>
        <v>166</v>
      </c>
      <c r="E54" s="474"/>
      <c r="F54" s="474"/>
      <c r="G54" s="145" t="s">
        <v>105</v>
      </c>
      <c r="H54" s="144">
        <f>SUM(H52)+SUM(J52:N52)</f>
        <v>0</v>
      </c>
      <c r="I54" s="475" t="str">
        <f>CONCATENATE("  ","Urlaubstage: ",SUM(L20:L50)," ")</f>
        <v>  Urlaubstage: 0 </v>
      </c>
      <c r="J54" s="475"/>
      <c r="K54" s="475"/>
      <c r="L54" s="475"/>
      <c r="M54" s="475"/>
      <c r="N54" s="476"/>
      <c r="O54" s="477" t="str">
        <f>IF(T53=0,"keine Änderung      ",IF(T53&lt;0,"AZK Stundenabbau      ","AZK Stundenaufbau      "))</f>
        <v>AZK Stundenabbau      </v>
      </c>
      <c r="P54" s="478"/>
      <c r="Q54" s="478"/>
      <c r="R54" s="478"/>
      <c r="S54" s="478"/>
      <c r="T54" s="479"/>
      <c r="U54" s="18"/>
      <c r="V54" s="480" t="s">
        <v>104</v>
      </c>
      <c r="W54" s="481"/>
      <c r="X54" s="143"/>
      <c r="Y54" s="482">
        <f>SUM(Y20:Y50)</f>
        <v>166</v>
      </c>
      <c r="Z54" s="482"/>
      <c r="AA54" s="482"/>
      <c r="AB54" s="145" t="s">
        <v>105</v>
      </c>
      <c r="AC54" s="144">
        <f>SUM(AC52)+SUM(AE52:AI52)</f>
        <v>0</v>
      </c>
      <c r="AD54" s="475" t="str">
        <f>CONCATENATE("  ","Urlaubstage: ",SUM(AG20:AG50)," ")</f>
        <v>  Urlaubstage: 0 </v>
      </c>
      <c r="AE54" s="475"/>
      <c r="AF54" s="475"/>
      <c r="AG54" s="475"/>
      <c r="AH54" s="475"/>
      <c r="AI54" s="476"/>
      <c r="AJ54" s="477" t="str">
        <f>IF(AO53=0,"keine Änderung      ",IF(AO53&lt;0,"AZK Stundenabbau      ","AZK Stundenaufbau      "))</f>
        <v>AZK Stundenabbau      </v>
      </c>
      <c r="AK54" s="478"/>
      <c r="AL54" s="478"/>
      <c r="AM54" s="478"/>
      <c r="AN54" s="478"/>
      <c r="AO54" s="479"/>
      <c r="AP54" s="18"/>
      <c r="AQ54" s="471" t="s">
        <v>104</v>
      </c>
      <c r="AR54" s="472"/>
      <c r="AS54" s="143"/>
      <c r="AT54" s="473">
        <f>SUM(AT20:AT50)</f>
        <v>166</v>
      </c>
      <c r="AU54" s="474"/>
      <c r="AV54" s="474"/>
      <c r="AW54" s="145" t="s">
        <v>105</v>
      </c>
      <c r="AX54" s="144">
        <f>SUM(AX52)+SUM(AZ52:BD52)</f>
        <v>0</v>
      </c>
      <c r="AY54" s="475" t="str">
        <f>CONCATENATE("  ","Urlaubstage: ",SUM(BB20:BB50)," ")</f>
        <v>  Urlaubstage: 0 </v>
      </c>
      <c r="AZ54" s="475"/>
      <c r="BA54" s="475"/>
      <c r="BB54" s="475"/>
      <c r="BC54" s="475"/>
      <c r="BD54" s="476"/>
      <c r="BE54" s="477" t="str">
        <f>IF(BJ53=0,"keine Änderung      ",IF(BJ53&lt;0,"AZK Stundenabbau      ","AZK Stundenaufbau      "))</f>
        <v>AZK Stundenabbau      </v>
      </c>
      <c r="BF54" s="478"/>
      <c r="BG54" s="478"/>
      <c r="BH54" s="478"/>
      <c r="BI54" s="478"/>
      <c r="BJ54" s="479"/>
      <c r="BK54" s="18"/>
      <c r="BL54" s="471" t="s">
        <v>104</v>
      </c>
      <c r="BM54" s="472"/>
      <c r="BN54" s="143"/>
      <c r="BO54" s="473">
        <f>SUM(BO20:BO50)</f>
        <v>166</v>
      </c>
      <c r="BP54" s="474"/>
      <c r="BQ54" s="474"/>
      <c r="BR54" s="145" t="s">
        <v>105</v>
      </c>
      <c r="BS54" s="144">
        <f>SUM(BS52)+SUM(BU52:BY52)</f>
        <v>0</v>
      </c>
      <c r="BT54" s="475" t="str">
        <f>CONCATENATE("  ","Urlaubstage: ",SUM(BW20:BW50)," ")</f>
        <v>  Urlaubstage: 0 </v>
      </c>
      <c r="BU54" s="475"/>
      <c r="BV54" s="475"/>
      <c r="BW54" s="475"/>
      <c r="BX54" s="475"/>
      <c r="BY54" s="476"/>
      <c r="BZ54" s="477" t="str">
        <f>IF(CE53=0,"keine Änderung      ",IF(CE53&lt;0,"AZK Stundenabbau      ","AZK Stundenaufbau      "))</f>
        <v>AZK Stundenabbau      </v>
      </c>
      <c r="CA54" s="478"/>
      <c r="CB54" s="478"/>
      <c r="CC54" s="478"/>
      <c r="CD54" s="478"/>
      <c r="CE54" s="479"/>
      <c r="CF54" s="18"/>
      <c r="CG54" s="471" t="s">
        <v>104</v>
      </c>
      <c r="CH54" s="472"/>
      <c r="CI54" s="143"/>
      <c r="CJ54" s="473">
        <f>SUM(CJ20:CJ50)</f>
        <v>166</v>
      </c>
      <c r="CK54" s="474"/>
      <c r="CL54" s="474"/>
      <c r="CM54" s="145" t="s">
        <v>105</v>
      </c>
      <c r="CN54" s="144">
        <f>SUM(CN52)+SUM(CP52:CT52)</f>
        <v>0</v>
      </c>
      <c r="CO54" s="475" t="str">
        <f>CONCATENATE("  ","Urlaubstage: ",SUM(CR20:CR50)," ")</f>
        <v>  Urlaubstage: 0 </v>
      </c>
      <c r="CP54" s="475"/>
      <c r="CQ54" s="475"/>
      <c r="CR54" s="475"/>
      <c r="CS54" s="475"/>
      <c r="CT54" s="476"/>
      <c r="CU54" s="477" t="str">
        <f>IF(CZ53=0,"keine Änderung      ",IF(CZ53&lt;0,"AZK Stundenabbau      ","AZK Stundenaufbau      "))</f>
        <v>AZK Stundenabbau      </v>
      </c>
      <c r="CV54" s="478"/>
      <c r="CW54" s="478"/>
      <c r="CX54" s="478"/>
      <c r="CY54" s="478"/>
      <c r="CZ54" s="479"/>
      <c r="DA54" s="18"/>
      <c r="DB54" s="471" t="s">
        <v>104</v>
      </c>
      <c r="DC54" s="472"/>
      <c r="DD54" s="143"/>
      <c r="DE54" s="473">
        <f>SUM(DE20:DE50)</f>
        <v>166</v>
      </c>
      <c r="DF54" s="474"/>
      <c r="DG54" s="474"/>
      <c r="DH54" s="145" t="s">
        <v>105</v>
      </c>
      <c r="DI54" s="144">
        <f>SUM(DI52)+SUM(DK52:DO52)</f>
        <v>0</v>
      </c>
      <c r="DJ54" s="475" t="str">
        <f>CONCATENATE("  ","Urlaubstage: ",SUM(DM20:DM50)," ")</f>
        <v>  Urlaubstage: 0 </v>
      </c>
      <c r="DK54" s="475"/>
      <c r="DL54" s="475"/>
      <c r="DM54" s="475"/>
      <c r="DN54" s="475"/>
      <c r="DO54" s="476"/>
      <c r="DP54" s="477" t="str">
        <f>IF(DU53=0,"keine Änderung      ",IF(DU53&lt;0,"AZK Stundenabbau      ","AZK Stundenaufbau      "))</f>
        <v>AZK Stundenabbau      </v>
      </c>
      <c r="DQ54" s="478"/>
      <c r="DR54" s="478"/>
      <c r="DS54" s="478"/>
      <c r="DT54" s="478"/>
      <c r="DU54" s="479"/>
      <c r="DV54" s="18"/>
      <c r="DW54" s="471" t="s">
        <v>104</v>
      </c>
      <c r="DX54" s="472"/>
      <c r="DY54" s="143"/>
      <c r="DZ54" s="473">
        <f>SUM(DZ20:DZ50)</f>
        <v>166</v>
      </c>
      <c r="EA54" s="474"/>
      <c r="EB54" s="474"/>
      <c r="EC54" s="145" t="s">
        <v>105</v>
      </c>
      <c r="ED54" s="144">
        <f>SUM(ED52)+SUM(EF52:EJ52)</f>
        <v>0</v>
      </c>
      <c r="EE54" s="475" t="str">
        <f>CONCATENATE("  ","Urlaubstage: ",SUM(EH20:EH50)," ")</f>
        <v>  Urlaubstage: 0 </v>
      </c>
      <c r="EF54" s="475"/>
      <c r="EG54" s="475"/>
      <c r="EH54" s="475"/>
      <c r="EI54" s="475"/>
      <c r="EJ54" s="476"/>
      <c r="EK54" s="477" t="str">
        <f>IF(EP53=0,"keine Änderung      ",IF(EP53&lt;0,"AZK Stundenabbau      ","AZK Stundenaufbau      "))</f>
        <v>AZK Stundenabbau      </v>
      </c>
      <c r="EL54" s="478"/>
      <c r="EM54" s="478"/>
      <c r="EN54" s="478"/>
      <c r="EO54" s="478"/>
      <c r="EP54" s="479"/>
      <c r="EQ54" s="18"/>
      <c r="ER54" s="471" t="s">
        <v>104</v>
      </c>
      <c r="ES54" s="472"/>
      <c r="ET54" s="143"/>
      <c r="EU54" s="473">
        <f>SUM(EU20:EU50)</f>
        <v>166</v>
      </c>
      <c r="EV54" s="474"/>
      <c r="EW54" s="474"/>
      <c r="EX54" s="145" t="s">
        <v>105</v>
      </c>
      <c r="EY54" s="144">
        <f>SUM(EY52)+SUM(FA52:FE52)</f>
        <v>0</v>
      </c>
      <c r="EZ54" s="475" t="str">
        <f>CONCATENATE("  ","Urlaubstage: ",SUM(FC20:FC50)," ")</f>
        <v>  Urlaubstage: 0 </v>
      </c>
      <c r="FA54" s="475"/>
      <c r="FB54" s="475"/>
      <c r="FC54" s="475"/>
      <c r="FD54" s="475"/>
      <c r="FE54" s="476"/>
      <c r="FF54" s="477" t="str">
        <f>IF(FK53=0,"keine Änderung      ",IF(FK53&lt;0,"AZK Stundenabbau      ","AZK Stundenaufbau      "))</f>
        <v>AZK Stundenabbau      </v>
      </c>
      <c r="FG54" s="478"/>
      <c r="FH54" s="478"/>
      <c r="FI54" s="478"/>
      <c r="FJ54" s="478"/>
      <c r="FK54" s="479"/>
      <c r="FL54" s="18"/>
      <c r="FM54" s="471" t="s">
        <v>104</v>
      </c>
      <c r="FN54" s="472"/>
      <c r="FO54" s="143"/>
      <c r="FP54" s="473">
        <f>SUM(FP20:FP50)</f>
        <v>166</v>
      </c>
      <c r="FQ54" s="474"/>
      <c r="FR54" s="474"/>
      <c r="FS54" s="145" t="s">
        <v>105</v>
      </c>
      <c r="FT54" s="144">
        <f>SUM(FT52)+SUM(FV52:FZ52)</f>
        <v>0</v>
      </c>
      <c r="FU54" s="475" t="str">
        <f>CONCATENATE("  ","Urlaubstage: ",SUM(FX20:FX50)," ")</f>
        <v>  Urlaubstage: 0 </v>
      </c>
      <c r="FV54" s="475"/>
      <c r="FW54" s="475"/>
      <c r="FX54" s="475"/>
      <c r="FY54" s="475"/>
      <c r="FZ54" s="476"/>
      <c r="GA54" s="477" t="str">
        <f>IF(GF53=0,"keine Änderung      ",IF(GF53&lt;0,"AZK Stundenabbau      ","AZK Stundenaufbau      "))</f>
        <v>AZK Stundenabbau      </v>
      </c>
      <c r="GB54" s="478"/>
      <c r="GC54" s="478"/>
      <c r="GD54" s="478"/>
      <c r="GE54" s="478"/>
      <c r="GF54" s="479"/>
      <c r="GG54" s="18"/>
      <c r="GH54" s="471" t="s">
        <v>104</v>
      </c>
      <c r="GI54" s="472"/>
      <c r="GJ54" s="143"/>
      <c r="GK54" s="473">
        <f>SUM(GK20:GK50)</f>
        <v>166</v>
      </c>
      <c r="GL54" s="474"/>
      <c r="GM54" s="474"/>
      <c r="GN54" s="145" t="s">
        <v>105</v>
      </c>
      <c r="GO54" s="144">
        <f>SUM(GO52)+SUM(GQ52:GU52)</f>
        <v>0</v>
      </c>
      <c r="GP54" s="475" t="str">
        <f>CONCATENATE("  ","Urlaubstage: ",SUM(GS20:GS50)," ")</f>
        <v>  Urlaubstage: 0 </v>
      </c>
      <c r="GQ54" s="475"/>
      <c r="GR54" s="475"/>
      <c r="GS54" s="475"/>
      <c r="GT54" s="475"/>
      <c r="GU54" s="476"/>
      <c r="GV54" s="477" t="str">
        <f>IF(HA53=0,"keine Änderung      ",IF(HA53&lt;0,"AZK Stundenabbau      ","AZK Stundenaufbau      "))</f>
        <v>AZK Stundenabbau      </v>
      </c>
      <c r="GW54" s="478"/>
      <c r="GX54" s="478"/>
      <c r="GY54" s="478"/>
      <c r="GZ54" s="478"/>
      <c r="HA54" s="479"/>
      <c r="HB54" s="18"/>
      <c r="HC54" s="471" t="s">
        <v>104</v>
      </c>
      <c r="HD54" s="472"/>
      <c r="HE54" s="143"/>
      <c r="HF54" s="473">
        <f>SUM(HF20:HF50)</f>
        <v>166</v>
      </c>
      <c r="HG54" s="474"/>
      <c r="HH54" s="474"/>
      <c r="HI54" s="145" t="s">
        <v>105</v>
      </c>
      <c r="HJ54" s="144">
        <f>SUM(HJ52)+SUM(HL52:HP52)</f>
        <v>0</v>
      </c>
      <c r="HK54" s="475" t="str">
        <f>CONCATENATE("  ","Urlaubstage: ",SUM(HN20:HN50)," ")</f>
        <v>  Urlaubstage: 0 </v>
      </c>
      <c r="HL54" s="475"/>
      <c r="HM54" s="475"/>
      <c r="HN54" s="475"/>
      <c r="HO54" s="475"/>
      <c r="HP54" s="476"/>
      <c r="HQ54" s="477" t="str">
        <f>IF(HV53=0,"keine Änderung      ",IF(HV53&lt;0,"AZK Stundenabbau      ","AZK Stundenaufbau      "))</f>
        <v>AZK Stundenabbau      </v>
      </c>
      <c r="HR54" s="478"/>
      <c r="HS54" s="478"/>
      <c r="HT54" s="478"/>
      <c r="HU54" s="478"/>
      <c r="HV54" s="479"/>
      <c r="HW54" s="18"/>
      <c r="HX54" s="471" t="s">
        <v>104</v>
      </c>
      <c r="HY54" s="472"/>
      <c r="HZ54" s="143"/>
      <c r="IA54" s="473">
        <f>SUM(IA20:IA50)</f>
        <v>166</v>
      </c>
      <c r="IB54" s="474"/>
      <c r="IC54" s="474"/>
      <c r="ID54" s="145" t="s">
        <v>105</v>
      </c>
      <c r="IE54" s="144">
        <f>SUM(IE52)+SUM(IG52:IK52)</f>
        <v>0</v>
      </c>
      <c r="IF54" s="475" t="str">
        <f>CONCATENATE("  ","Urlaubstage: ",SUM(II20:II50)," ")</f>
        <v>  Urlaubstage: 0 </v>
      </c>
      <c r="IG54" s="475"/>
      <c r="IH54" s="475"/>
      <c r="II54" s="475"/>
      <c r="IJ54" s="475"/>
      <c r="IK54" s="476"/>
      <c r="IL54" s="477" t="str">
        <f>IF(IQ53=0,"keine Änderung      ",IF(IQ53&lt;0,"AZK Stundenabbau      ","AZK Stundenaufbau      "))</f>
        <v>AZK Stundenabbau      </v>
      </c>
      <c r="IM54" s="478"/>
      <c r="IN54" s="478"/>
      <c r="IO54" s="478"/>
      <c r="IP54" s="478"/>
      <c r="IQ54" s="479"/>
      <c r="IR54" s="18"/>
    </row>
    <row r="55" spans="1:252" s="26" customFormat="1" ht="18" customHeight="1">
      <c r="A55" s="466" t="s">
        <v>42</v>
      </c>
      <c r="B55" s="467"/>
      <c r="C55" s="146"/>
      <c r="D55" s="468"/>
      <c r="E55" s="469"/>
      <c r="F55" s="469"/>
      <c r="G55" s="469"/>
      <c r="H55" s="469"/>
      <c r="I55" s="469"/>
      <c r="J55" s="469"/>
      <c r="K55" s="469"/>
      <c r="L55" s="469"/>
      <c r="M55" s="469"/>
      <c r="N55" s="469"/>
      <c r="O55" s="469"/>
      <c r="P55" s="469"/>
      <c r="Q55" s="469"/>
      <c r="R55" s="469"/>
      <c r="S55" s="469"/>
      <c r="T55" s="470"/>
      <c r="U55" s="150"/>
      <c r="V55" s="466" t="s">
        <v>42</v>
      </c>
      <c r="W55" s="467"/>
      <c r="X55" s="146"/>
      <c r="Y55" s="468"/>
      <c r="Z55" s="469"/>
      <c r="AA55" s="469"/>
      <c r="AB55" s="469"/>
      <c r="AC55" s="469"/>
      <c r="AD55" s="469"/>
      <c r="AE55" s="469"/>
      <c r="AF55" s="469"/>
      <c r="AG55" s="469"/>
      <c r="AH55" s="469"/>
      <c r="AI55" s="469"/>
      <c r="AJ55" s="469"/>
      <c r="AK55" s="469"/>
      <c r="AL55" s="469"/>
      <c r="AM55" s="469"/>
      <c r="AN55" s="469"/>
      <c r="AO55" s="470"/>
      <c r="AP55" s="150"/>
      <c r="AQ55" s="466" t="s">
        <v>42</v>
      </c>
      <c r="AR55" s="467"/>
      <c r="AS55" s="146"/>
      <c r="AT55" s="468"/>
      <c r="AU55" s="469"/>
      <c r="AV55" s="469"/>
      <c r="AW55" s="469"/>
      <c r="AX55" s="469"/>
      <c r="AY55" s="469"/>
      <c r="AZ55" s="469"/>
      <c r="BA55" s="469"/>
      <c r="BB55" s="469"/>
      <c r="BC55" s="469"/>
      <c r="BD55" s="469"/>
      <c r="BE55" s="469"/>
      <c r="BF55" s="469"/>
      <c r="BG55" s="469"/>
      <c r="BH55" s="469"/>
      <c r="BI55" s="469"/>
      <c r="BJ55" s="470"/>
      <c r="BK55" s="150"/>
      <c r="BL55" s="466" t="s">
        <v>42</v>
      </c>
      <c r="BM55" s="467"/>
      <c r="BN55" s="146"/>
      <c r="BO55" s="468"/>
      <c r="BP55" s="469"/>
      <c r="BQ55" s="469"/>
      <c r="BR55" s="469"/>
      <c r="BS55" s="469"/>
      <c r="BT55" s="469"/>
      <c r="BU55" s="469"/>
      <c r="BV55" s="469"/>
      <c r="BW55" s="469"/>
      <c r="BX55" s="469"/>
      <c r="BY55" s="469"/>
      <c r="BZ55" s="469"/>
      <c r="CA55" s="469"/>
      <c r="CB55" s="469"/>
      <c r="CC55" s="469"/>
      <c r="CD55" s="469"/>
      <c r="CE55" s="470"/>
      <c r="CF55" s="150"/>
      <c r="CG55" s="466" t="s">
        <v>42</v>
      </c>
      <c r="CH55" s="467"/>
      <c r="CI55" s="146"/>
      <c r="CJ55" s="468"/>
      <c r="CK55" s="469"/>
      <c r="CL55" s="469"/>
      <c r="CM55" s="469"/>
      <c r="CN55" s="469"/>
      <c r="CO55" s="469"/>
      <c r="CP55" s="469"/>
      <c r="CQ55" s="469"/>
      <c r="CR55" s="469"/>
      <c r="CS55" s="469"/>
      <c r="CT55" s="469"/>
      <c r="CU55" s="469"/>
      <c r="CV55" s="469"/>
      <c r="CW55" s="469"/>
      <c r="CX55" s="469"/>
      <c r="CY55" s="469"/>
      <c r="CZ55" s="470"/>
      <c r="DA55" s="150"/>
      <c r="DB55" s="466" t="s">
        <v>42</v>
      </c>
      <c r="DC55" s="467"/>
      <c r="DD55" s="146"/>
      <c r="DE55" s="468"/>
      <c r="DF55" s="469"/>
      <c r="DG55" s="469"/>
      <c r="DH55" s="469"/>
      <c r="DI55" s="469"/>
      <c r="DJ55" s="469"/>
      <c r="DK55" s="469"/>
      <c r="DL55" s="469"/>
      <c r="DM55" s="469"/>
      <c r="DN55" s="469"/>
      <c r="DO55" s="469"/>
      <c r="DP55" s="469"/>
      <c r="DQ55" s="469"/>
      <c r="DR55" s="469"/>
      <c r="DS55" s="469"/>
      <c r="DT55" s="469"/>
      <c r="DU55" s="470"/>
      <c r="DV55" s="150"/>
      <c r="DW55" s="466" t="s">
        <v>42</v>
      </c>
      <c r="DX55" s="467"/>
      <c r="DY55" s="146"/>
      <c r="DZ55" s="468"/>
      <c r="EA55" s="469"/>
      <c r="EB55" s="469"/>
      <c r="EC55" s="469"/>
      <c r="ED55" s="469"/>
      <c r="EE55" s="469"/>
      <c r="EF55" s="469"/>
      <c r="EG55" s="469"/>
      <c r="EH55" s="469"/>
      <c r="EI55" s="469"/>
      <c r="EJ55" s="469"/>
      <c r="EK55" s="469"/>
      <c r="EL55" s="469"/>
      <c r="EM55" s="469"/>
      <c r="EN55" s="469"/>
      <c r="EO55" s="469"/>
      <c r="EP55" s="470"/>
      <c r="EQ55" s="150"/>
      <c r="ER55" s="466" t="s">
        <v>42</v>
      </c>
      <c r="ES55" s="467"/>
      <c r="ET55" s="146"/>
      <c r="EU55" s="468"/>
      <c r="EV55" s="469"/>
      <c r="EW55" s="469"/>
      <c r="EX55" s="469"/>
      <c r="EY55" s="469"/>
      <c r="EZ55" s="469"/>
      <c r="FA55" s="469"/>
      <c r="FB55" s="469"/>
      <c r="FC55" s="469"/>
      <c r="FD55" s="469"/>
      <c r="FE55" s="469"/>
      <c r="FF55" s="469"/>
      <c r="FG55" s="469"/>
      <c r="FH55" s="469"/>
      <c r="FI55" s="469"/>
      <c r="FJ55" s="469"/>
      <c r="FK55" s="470"/>
      <c r="FL55" s="150"/>
      <c r="FM55" s="466" t="s">
        <v>42</v>
      </c>
      <c r="FN55" s="467"/>
      <c r="FO55" s="146"/>
      <c r="FP55" s="468"/>
      <c r="FQ55" s="469"/>
      <c r="FR55" s="469"/>
      <c r="FS55" s="469"/>
      <c r="FT55" s="469"/>
      <c r="FU55" s="469"/>
      <c r="FV55" s="469"/>
      <c r="FW55" s="469"/>
      <c r="FX55" s="469"/>
      <c r="FY55" s="469"/>
      <c r="FZ55" s="469"/>
      <c r="GA55" s="469"/>
      <c r="GB55" s="469"/>
      <c r="GC55" s="469"/>
      <c r="GD55" s="469"/>
      <c r="GE55" s="469"/>
      <c r="GF55" s="470"/>
      <c r="GG55" s="150"/>
      <c r="GH55" s="466" t="s">
        <v>42</v>
      </c>
      <c r="GI55" s="467"/>
      <c r="GJ55" s="146"/>
      <c r="GK55" s="468"/>
      <c r="GL55" s="469"/>
      <c r="GM55" s="469"/>
      <c r="GN55" s="469"/>
      <c r="GO55" s="469"/>
      <c r="GP55" s="469"/>
      <c r="GQ55" s="469"/>
      <c r="GR55" s="469"/>
      <c r="GS55" s="469"/>
      <c r="GT55" s="469"/>
      <c r="GU55" s="469"/>
      <c r="GV55" s="469"/>
      <c r="GW55" s="469"/>
      <c r="GX55" s="469"/>
      <c r="GY55" s="469"/>
      <c r="GZ55" s="469"/>
      <c r="HA55" s="470"/>
      <c r="HB55" s="150"/>
      <c r="HC55" s="466" t="s">
        <v>42</v>
      </c>
      <c r="HD55" s="467"/>
      <c r="HE55" s="146"/>
      <c r="HF55" s="468"/>
      <c r="HG55" s="469"/>
      <c r="HH55" s="469"/>
      <c r="HI55" s="469"/>
      <c r="HJ55" s="469"/>
      <c r="HK55" s="469"/>
      <c r="HL55" s="469"/>
      <c r="HM55" s="469"/>
      <c r="HN55" s="469"/>
      <c r="HO55" s="469"/>
      <c r="HP55" s="469"/>
      <c r="HQ55" s="469"/>
      <c r="HR55" s="469"/>
      <c r="HS55" s="469"/>
      <c r="HT55" s="469"/>
      <c r="HU55" s="469"/>
      <c r="HV55" s="470"/>
      <c r="HW55" s="150"/>
      <c r="HX55" s="466" t="s">
        <v>42</v>
      </c>
      <c r="HY55" s="467"/>
      <c r="HZ55" s="146"/>
      <c r="IA55" s="468"/>
      <c r="IB55" s="469"/>
      <c r="IC55" s="469"/>
      <c r="ID55" s="469"/>
      <c r="IE55" s="469"/>
      <c r="IF55" s="469"/>
      <c r="IG55" s="469"/>
      <c r="IH55" s="469"/>
      <c r="II55" s="469"/>
      <c r="IJ55" s="469"/>
      <c r="IK55" s="469"/>
      <c r="IL55" s="469"/>
      <c r="IM55" s="469"/>
      <c r="IN55" s="469"/>
      <c r="IO55" s="469"/>
      <c r="IP55" s="469"/>
      <c r="IQ55" s="470"/>
      <c r="IR55" s="150"/>
    </row>
    <row r="56" spans="1:252" s="26" customFormat="1" ht="18" customHeight="1">
      <c r="A56" s="460" t="s">
        <v>43</v>
      </c>
      <c r="B56" s="461"/>
      <c r="C56" s="140"/>
      <c r="D56" s="457"/>
      <c r="E56" s="458"/>
      <c r="F56" s="458"/>
      <c r="G56" s="458"/>
      <c r="H56" s="458"/>
      <c r="I56" s="458"/>
      <c r="J56" s="458"/>
      <c r="K56" s="458"/>
      <c r="L56" s="458"/>
      <c r="M56" s="458"/>
      <c r="N56" s="458"/>
      <c r="O56" s="458"/>
      <c r="P56" s="458"/>
      <c r="Q56" s="458"/>
      <c r="R56" s="458"/>
      <c r="S56" s="458"/>
      <c r="T56" s="459"/>
      <c r="U56" s="150"/>
      <c r="V56" s="460" t="s">
        <v>43</v>
      </c>
      <c r="W56" s="461"/>
      <c r="X56" s="140"/>
      <c r="Y56" s="457"/>
      <c r="Z56" s="458"/>
      <c r="AA56" s="458"/>
      <c r="AB56" s="458"/>
      <c r="AC56" s="458"/>
      <c r="AD56" s="458"/>
      <c r="AE56" s="458"/>
      <c r="AF56" s="458"/>
      <c r="AG56" s="458"/>
      <c r="AH56" s="458"/>
      <c r="AI56" s="458"/>
      <c r="AJ56" s="458"/>
      <c r="AK56" s="458"/>
      <c r="AL56" s="458"/>
      <c r="AM56" s="458"/>
      <c r="AN56" s="458"/>
      <c r="AO56" s="459"/>
      <c r="AP56" s="150"/>
      <c r="AQ56" s="460" t="s">
        <v>43</v>
      </c>
      <c r="AR56" s="461"/>
      <c r="AS56" s="140"/>
      <c r="AT56" s="457"/>
      <c r="AU56" s="458"/>
      <c r="AV56" s="458"/>
      <c r="AW56" s="458"/>
      <c r="AX56" s="458"/>
      <c r="AY56" s="458"/>
      <c r="AZ56" s="458"/>
      <c r="BA56" s="458"/>
      <c r="BB56" s="458"/>
      <c r="BC56" s="458"/>
      <c r="BD56" s="458"/>
      <c r="BE56" s="458"/>
      <c r="BF56" s="458"/>
      <c r="BG56" s="458"/>
      <c r="BH56" s="458"/>
      <c r="BI56" s="458"/>
      <c r="BJ56" s="459"/>
      <c r="BK56" s="150"/>
      <c r="BL56" s="460" t="s">
        <v>43</v>
      </c>
      <c r="BM56" s="461"/>
      <c r="BN56" s="140"/>
      <c r="BO56" s="457"/>
      <c r="BP56" s="458"/>
      <c r="BQ56" s="458"/>
      <c r="BR56" s="458"/>
      <c r="BS56" s="458"/>
      <c r="BT56" s="458"/>
      <c r="BU56" s="458"/>
      <c r="BV56" s="458"/>
      <c r="BW56" s="458"/>
      <c r="BX56" s="458"/>
      <c r="BY56" s="458"/>
      <c r="BZ56" s="458"/>
      <c r="CA56" s="458"/>
      <c r="CB56" s="458"/>
      <c r="CC56" s="458"/>
      <c r="CD56" s="458"/>
      <c r="CE56" s="459"/>
      <c r="CF56" s="150"/>
      <c r="CG56" s="460" t="s">
        <v>43</v>
      </c>
      <c r="CH56" s="461"/>
      <c r="CI56" s="140"/>
      <c r="CJ56" s="457"/>
      <c r="CK56" s="458"/>
      <c r="CL56" s="458"/>
      <c r="CM56" s="458"/>
      <c r="CN56" s="458"/>
      <c r="CO56" s="458"/>
      <c r="CP56" s="458"/>
      <c r="CQ56" s="458"/>
      <c r="CR56" s="458"/>
      <c r="CS56" s="458"/>
      <c r="CT56" s="458"/>
      <c r="CU56" s="458"/>
      <c r="CV56" s="458"/>
      <c r="CW56" s="458"/>
      <c r="CX56" s="458"/>
      <c r="CY56" s="458"/>
      <c r="CZ56" s="459"/>
      <c r="DA56" s="150"/>
      <c r="DB56" s="460" t="s">
        <v>43</v>
      </c>
      <c r="DC56" s="461"/>
      <c r="DD56" s="140"/>
      <c r="DE56" s="457"/>
      <c r="DF56" s="458"/>
      <c r="DG56" s="458"/>
      <c r="DH56" s="458"/>
      <c r="DI56" s="458"/>
      <c r="DJ56" s="458"/>
      <c r="DK56" s="458"/>
      <c r="DL56" s="458"/>
      <c r="DM56" s="458"/>
      <c r="DN56" s="458"/>
      <c r="DO56" s="458"/>
      <c r="DP56" s="458"/>
      <c r="DQ56" s="458"/>
      <c r="DR56" s="458"/>
      <c r="DS56" s="458"/>
      <c r="DT56" s="458"/>
      <c r="DU56" s="459"/>
      <c r="DV56" s="150"/>
      <c r="DW56" s="460" t="s">
        <v>43</v>
      </c>
      <c r="DX56" s="461"/>
      <c r="DY56" s="140"/>
      <c r="DZ56" s="457"/>
      <c r="EA56" s="458"/>
      <c r="EB56" s="458"/>
      <c r="EC56" s="458"/>
      <c r="ED56" s="458"/>
      <c r="EE56" s="458"/>
      <c r="EF56" s="458"/>
      <c r="EG56" s="458"/>
      <c r="EH56" s="458"/>
      <c r="EI56" s="458"/>
      <c r="EJ56" s="458"/>
      <c r="EK56" s="458"/>
      <c r="EL56" s="458"/>
      <c r="EM56" s="458"/>
      <c r="EN56" s="458"/>
      <c r="EO56" s="458"/>
      <c r="EP56" s="459"/>
      <c r="EQ56" s="150"/>
      <c r="ER56" s="460" t="s">
        <v>43</v>
      </c>
      <c r="ES56" s="461"/>
      <c r="ET56" s="140"/>
      <c r="EU56" s="457"/>
      <c r="EV56" s="458"/>
      <c r="EW56" s="458"/>
      <c r="EX56" s="458"/>
      <c r="EY56" s="458"/>
      <c r="EZ56" s="458"/>
      <c r="FA56" s="458"/>
      <c r="FB56" s="458"/>
      <c r="FC56" s="458"/>
      <c r="FD56" s="458"/>
      <c r="FE56" s="458"/>
      <c r="FF56" s="458"/>
      <c r="FG56" s="458"/>
      <c r="FH56" s="458"/>
      <c r="FI56" s="458"/>
      <c r="FJ56" s="458"/>
      <c r="FK56" s="459"/>
      <c r="FL56" s="150"/>
      <c r="FM56" s="460" t="s">
        <v>43</v>
      </c>
      <c r="FN56" s="461"/>
      <c r="FO56" s="140"/>
      <c r="FP56" s="457"/>
      <c r="FQ56" s="458"/>
      <c r="FR56" s="458"/>
      <c r="FS56" s="458"/>
      <c r="FT56" s="458"/>
      <c r="FU56" s="458"/>
      <c r="FV56" s="458"/>
      <c r="FW56" s="458"/>
      <c r="FX56" s="458"/>
      <c r="FY56" s="458"/>
      <c r="FZ56" s="458"/>
      <c r="GA56" s="458"/>
      <c r="GB56" s="458"/>
      <c r="GC56" s="458"/>
      <c r="GD56" s="458"/>
      <c r="GE56" s="458"/>
      <c r="GF56" s="459"/>
      <c r="GG56" s="150"/>
      <c r="GH56" s="460" t="s">
        <v>43</v>
      </c>
      <c r="GI56" s="461"/>
      <c r="GJ56" s="140"/>
      <c r="GK56" s="457"/>
      <c r="GL56" s="458"/>
      <c r="GM56" s="458"/>
      <c r="GN56" s="458"/>
      <c r="GO56" s="458"/>
      <c r="GP56" s="458"/>
      <c r="GQ56" s="458"/>
      <c r="GR56" s="458"/>
      <c r="GS56" s="458"/>
      <c r="GT56" s="458"/>
      <c r="GU56" s="458"/>
      <c r="GV56" s="458"/>
      <c r="GW56" s="458"/>
      <c r="GX56" s="458"/>
      <c r="GY56" s="458"/>
      <c r="GZ56" s="458"/>
      <c r="HA56" s="459"/>
      <c r="HB56" s="150"/>
      <c r="HC56" s="460" t="s">
        <v>43</v>
      </c>
      <c r="HD56" s="461"/>
      <c r="HE56" s="140"/>
      <c r="HF56" s="457"/>
      <c r="HG56" s="458"/>
      <c r="HH56" s="458"/>
      <c r="HI56" s="458"/>
      <c r="HJ56" s="458"/>
      <c r="HK56" s="458"/>
      <c r="HL56" s="458"/>
      <c r="HM56" s="458"/>
      <c r="HN56" s="458"/>
      <c r="HO56" s="458"/>
      <c r="HP56" s="458"/>
      <c r="HQ56" s="458"/>
      <c r="HR56" s="458"/>
      <c r="HS56" s="458"/>
      <c r="HT56" s="458"/>
      <c r="HU56" s="458"/>
      <c r="HV56" s="459"/>
      <c r="HW56" s="150"/>
      <c r="HX56" s="460" t="s">
        <v>43</v>
      </c>
      <c r="HY56" s="461"/>
      <c r="HZ56" s="140"/>
      <c r="IA56" s="457"/>
      <c r="IB56" s="458"/>
      <c r="IC56" s="458"/>
      <c r="ID56" s="458"/>
      <c r="IE56" s="458"/>
      <c r="IF56" s="458"/>
      <c r="IG56" s="458"/>
      <c r="IH56" s="458"/>
      <c r="II56" s="458"/>
      <c r="IJ56" s="458"/>
      <c r="IK56" s="458"/>
      <c r="IL56" s="458"/>
      <c r="IM56" s="458"/>
      <c r="IN56" s="458"/>
      <c r="IO56" s="458"/>
      <c r="IP56" s="458"/>
      <c r="IQ56" s="459"/>
      <c r="IR56" s="150"/>
    </row>
    <row r="57" spans="1:252" ht="18" customHeight="1">
      <c r="A57" s="462"/>
      <c r="B57" s="463"/>
      <c r="C57" s="141"/>
      <c r="D57" s="457"/>
      <c r="E57" s="458"/>
      <c r="F57" s="458"/>
      <c r="G57" s="458"/>
      <c r="H57" s="458"/>
      <c r="I57" s="458"/>
      <c r="J57" s="458"/>
      <c r="K57" s="458"/>
      <c r="L57" s="458"/>
      <c r="M57" s="458"/>
      <c r="N57" s="458"/>
      <c r="O57" s="458"/>
      <c r="P57" s="458"/>
      <c r="Q57" s="458"/>
      <c r="R57" s="458"/>
      <c r="S57" s="458"/>
      <c r="T57" s="459"/>
      <c r="U57" s="18"/>
      <c r="V57" s="462"/>
      <c r="W57" s="463"/>
      <c r="X57" s="141"/>
      <c r="Y57" s="457"/>
      <c r="Z57" s="458"/>
      <c r="AA57" s="458"/>
      <c r="AB57" s="458"/>
      <c r="AC57" s="458"/>
      <c r="AD57" s="458"/>
      <c r="AE57" s="458"/>
      <c r="AF57" s="458"/>
      <c r="AG57" s="458"/>
      <c r="AH57" s="458"/>
      <c r="AI57" s="458"/>
      <c r="AJ57" s="458"/>
      <c r="AK57" s="458"/>
      <c r="AL57" s="458"/>
      <c r="AM57" s="458"/>
      <c r="AN57" s="458"/>
      <c r="AO57" s="459"/>
      <c r="AP57" s="18"/>
      <c r="AQ57" s="462"/>
      <c r="AR57" s="463"/>
      <c r="AS57" s="141"/>
      <c r="AT57" s="457"/>
      <c r="AU57" s="458"/>
      <c r="AV57" s="458"/>
      <c r="AW57" s="458"/>
      <c r="AX57" s="458"/>
      <c r="AY57" s="458"/>
      <c r="AZ57" s="458"/>
      <c r="BA57" s="458"/>
      <c r="BB57" s="458"/>
      <c r="BC57" s="458"/>
      <c r="BD57" s="458"/>
      <c r="BE57" s="458"/>
      <c r="BF57" s="458"/>
      <c r="BG57" s="458"/>
      <c r="BH57" s="458"/>
      <c r="BI57" s="458"/>
      <c r="BJ57" s="459"/>
      <c r="BK57" s="18"/>
      <c r="BL57" s="462"/>
      <c r="BM57" s="463"/>
      <c r="BN57" s="141"/>
      <c r="BO57" s="457"/>
      <c r="BP57" s="458"/>
      <c r="BQ57" s="458"/>
      <c r="BR57" s="458"/>
      <c r="BS57" s="458"/>
      <c r="BT57" s="458"/>
      <c r="BU57" s="458"/>
      <c r="BV57" s="458"/>
      <c r="BW57" s="458"/>
      <c r="BX57" s="458"/>
      <c r="BY57" s="458"/>
      <c r="BZ57" s="458"/>
      <c r="CA57" s="458"/>
      <c r="CB57" s="458"/>
      <c r="CC57" s="458"/>
      <c r="CD57" s="458"/>
      <c r="CE57" s="459"/>
      <c r="CF57" s="18"/>
      <c r="CG57" s="462"/>
      <c r="CH57" s="463"/>
      <c r="CI57" s="141"/>
      <c r="CJ57" s="457"/>
      <c r="CK57" s="458"/>
      <c r="CL57" s="458"/>
      <c r="CM57" s="458"/>
      <c r="CN57" s="458"/>
      <c r="CO57" s="458"/>
      <c r="CP57" s="458"/>
      <c r="CQ57" s="458"/>
      <c r="CR57" s="458"/>
      <c r="CS57" s="458"/>
      <c r="CT57" s="458"/>
      <c r="CU57" s="458"/>
      <c r="CV57" s="458"/>
      <c r="CW57" s="458"/>
      <c r="CX57" s="458"/>
      <c r="CY57" s="458"/>
      <c r="CZ57" s="459"/>
      <c r="DA57" s="18"/>
      <c r="DB57" s="462"/>
      <c r="DC57" s="463"/>
      <c r="DD57" s="141"/>
      <c r="DE57" s="457"/>
      <c r="DF57" s="458"/>
      <c r="DG57" s="458"/>
      <c r="DH57" s="458"/>
      <c r="DI57" s="458"/>
      <c r="DJ57" s="458"/>
      <c r="DK57" s="458"/>
      <c r="DL57" s="458"/>
      <c r="DM57" s="458"/>
      <c r="DN57" s="458"/>
      <c r="DO57" s="458"/>
      <c r="DP57" s="458"/>
      <c r="DQ57" s="458"/>
      <c r="DR57" s="458"/>
      <c r="DS57" s="458"/>
      <c r="DT57" s="458"/>
      <c r="DU57" s="459"/>
      <c r="DV57" s="18"/>
      <c r="DW57" s="462"/>
      <c r="DX57" s="463"/>
      <c r="DY57" s="141"/>
      <c r="DZ57" s="457"/>
      <c r="EA57" s="458"/>
      <c r="EB57" s="458"/>
      <c r="EC57" s="458"/>
      <c r="ED57" s="458"/>
      <c r="EE57" s="458"/>
      <c r="EF57" s="458"/>
      <c r="EG57" s="458"/>
      <c r="EH57" s="458"/>
      <c r="EI57" s="458"/>
      <c r="EJ57" s="458"/>
      <c r="EK57" s="458"/>
      <c r="EL57" s="458"/>
      <c r="EM57" s="458"/>
      <c r="EN57" s="458"/>
      <c r="EO57" s="458"/>
      <c r="EP57" s="459"/>
      <c r="EQ57" s="18"/>
      <c r="ER57" s="462"/>
      <c r="ES57" s="463"/>
      <c r="ET57" s="141"/>
      <c r="EU57" s="457"/>
      <c r="EV57" s="458"/>
      <c r="EW57" s="458"/>
      <c r="EX57" s="458"/>
      <c r="EY57" s="458"/>
      <c r="EZ57" s="458"/>
      <c r="FA57" s="458"/>
      <c r="FB57" s="458"/>
      <c r="FC57" s="458"/>
      <c r="FD57" s="458"/>
      <c r="FE57" s="458"/>
      <c r="FF57" s="458"/>
      <c r="FG57" s="458"/>
      <c r="FH57" s="458"/>
      <c r="FI57" s="458"/>
      <c r="FJ57" s="458"/>
      <c r="FK57" s="459"/>
      <c r="FL57" s="18"/>
      <c r="FM57" s="462"/>
      <c r="FN57" s="463"/>
      <c r="FO57" s="141"/>
      <c r="FP57" s="457"/>
      <c r="FQ57" s="458"/>
      <c r="FR57" s="458"/>
      <c r="FS57" s="458"/>
      <c r="FT57" s="458"/>
      <c r="FU57" s="458"/>
      <c r="FV57" s="458"/>
      <c r="FW57" s="458"/>
      <c r="FX57" s="458"/>
      <c r="FY57" s="458"/>
      <c r="FZ57" s="458"/>
      <c r="GA57" s="458"/>
      <c r="GB57" s="458"/>
      <c r="GC57" s="458"/>
      <c r="GD57" s="458"/>
      <c r="GE57" s="458"/>
      <c r="GF57" s="459"/>
      <c r="GG57" s="18"/>
      <c r="GH57" s="462"/>
      <c r="GI57" s="463"/>
      <c r="GJ57" s="141"/>
      <c r="GK57" s="457"/>
      <c r="GL57" s="458"/>
      <c r="GM57" s="458"/>
      <c r="GN57" s="458"/>
      <c r="GO57" s="458"/>
      <c r="GP57" s="458"/>
      <c r="GQ57" s="458"/>
      <c r="GR57" s="458"/>
      <c r="GS57" s="458"/>
      <c r="GT57" s="458"/>
      <c r="GU57" s="458"/>
      <c r="GV57" s="458"/>
      <c r="GW57" s="458"/>
      <c r="GX57" s="458"/>
      <c r="GY57" s="458"/>
      <c r="GZ57" s="458"/>
      <c r="HA57" s="459"/>
      <c r="HB57" s="18"/>
      <c r="HC57" s="462"/>
      <c r="HD57" s="463"/>
      <c r="HE57" s="141"/>
      <c r="HF57" s="457"/>
      <c r="HG57" s="458"/>
      <c r="HH57" s="458"/>
      <c r="HI57" s="458"/>
      <c r="HJ57" s="458"/>
      <c r="HK57" s="458"/>
      <c r="HL57" s="458"/>
      <c r="HM57" s="458"/>
      <c r="HN57" s="458"/>
      <c r="HO57" s="458"/>
      <c r="HP57" s="458"/>
      <c r="HQ57" s="458"/>
      <c r="HR57" s="458"/>
      <c r="HS57" s="458"/>
      <c r="HT57" s="458"/>
      <c r="HU57" s="458"/>
      <c r="HV57" s="459"/>
      <c r="HW57" s="18"/>
      <c r="HX57" s="462"/>
      <c r="HY57" s="463"/>
      <c r="HZ57" s="141"/>
      <c r="IA57" s="457"/>
      <c r="IB57" s="458"/>
      <c r="IC57" s="458"/>
      <c r="ID57" s="458"/>
      <c r="IE57" s="458"/>
      <c r="IF57" s="458"/>
      <c r="IG57" s="458"/>
      <c r="IH57" s="458"/>
      <c r="II57" s="458"/>
      <c r="IJ57" s="458"/>
      <c r="IK57" s="458"/>
      <c r="IL57" s="458"/>
      <c r="IM57" s="458"/>
      <c r="IN57" s="458"/>
      <c r="IO57" s="458"/>
      <c r="IP57" s="458"/>
      <c r="IQ57" s="459"/>
      <c r="IR57" s="18"/>
    </row>
    <row r="58" spans="1:252" ht="18" customHeight="1" thickBot="1">
      <c r="A58" s="464"/>
      <c r="B58" s="465"/>
      <c r="C58" s="142"/>
      <c r="D58" s="445"/>
      <c r="E58" s="446"/>
      <c r="F58" s="446"/>
      <c r="G58" s="446"/>
      <c r="H58" s="446"/>
      <c r="I58" s="446"/>
      <c r="J58" s="446"/>
      <c r="K58" s="446"/>
      <c r="L58" s="446"/>
      <c r="M58" s="446"/>
      <c r="N58" s="446"/>
      <c r="O58" s="446"/>
      <c r="P58" s="446"/>
      <c r="Q58" s="446"/>
      <c r="R58" s="446"/>
      <c r="S58" s="446"/>
      <c r="T58" s="447"/>
      <c r="U58" s="18"/>
      <c r="V58" s="464"/>
      <c r="W58" s="465"/>
      <c r="X58" s="142"/>
      <c r="Y58" s="445"/>
      <c r="Z58" s="446"/>
      <c r="AA58" s="446"/>
      <c r="AB58" s="446"/>
      <c r="AC58" s="446"/>
      <c r="AD58" s="446"/>
      <c r="AE58" s="446"/>
      <c r="AF58" s="446"/>
      <c r="AG58" s="446"/>
      <c r="AH58" s="446"/>
      <c r="AI58" s="446"/>
      <c r="AJ58" s="446"/>
      <c r="AK58" s="446"/>
      <c r="AL58" s="446"/>
      <c r="AM58" s="446"/>
      <c r="AN58" s="446"/>
      <c r="AO58" s="447"/>
      <c r="AP58" s="18"/>
      <c r="AQ58" s="464"/>
      <c r="AR58" s="465"/>
      <c r="AS58" s="142"/>
      <c r="AT58" s="445"/>
      <c r="AU58" s="446"/>
      <c r="AV58" s="446"/>
      <c r="AW58" s="446"/>
      <c r="AX58" s="446"/>
      <c r="AY58" s="446"/>
      <c r="AZ58" s="446"/>
      <c r="BA58" s="446"/>
      <c r="BB58" s="446"/>
      <c r="BC58" s="446"/>
      <c r="BD58" s="446"/>
      <c r="BE58" s="446"/>
      <c r="BF58" s="446"/>
      <c r="BG58" s="446"/>
      <c r="BH58" s="446"/>
      <c r="BI58" s="446"/>
      <c r="BJ58" s="447"/>
      <c r="BK58" s="18"/>
      <c r="BL58" s="464"/>
      <c r="BM58" s="465"/>
      <c r="BN58" s="142"/>
      <c r="BO58" s="445"/>
      <c r="BP58" s="446"/>
      <c r="BQ58" s="446"/>
      <c r="BR58" s="446"/>
      <c r="BS58" s="446"/>
      <c r="BT58" s="446"/>
      <c r="BU58" s="446"/>
      <c r="BV58" s="446"/>
      <c r="BW58" s="446"/>
      <c r="BX58" s="446"/>
      <c r="BY58" s="446"/>
      <c r="BZ58" s="446"/>
      <c r="CA58" s="446"/>
      <c r="CB58" s="446"/>
      <c r="CC58" s="446"/>
      <c r="CD58" s="446"/>
      <c r="CE58" s="447"/>
      <c r="CF58" s="18"/>
      <c r="CG58" s="464"/>
      <c r="CH58" s="465"/>
      <c r="CI58" s="142"/>
      <c r="CJ58" s="445"/>
      <c r="CK58" s="446"/>
      <c r="CL58" s="446"/>
      <c r="CM58" s="446"/>
      <c r="CN58" s="446"/>
      <c r="CO58" s="446"/>
      <c r="CP58" s="446"/>
      <c r="CQ58" s="446"/>
      <c r="CR58" s="446"/>
      <c r="CS58" s="446"/>
      <c r="CT58" s="446"/>
      <c r="CU58" s="446"/>
      <c r="CV58" s="446"/>
      <c r="CW58" s="446"/>
      <c r="CX58" s="446"/>
      <c r="CY58" s="446"/>
      <c r="CZ58" s="447"/>
      <c r="DA58" s="18"/>
      <c r="DB58" s="464"/>
      <c r="DC58" s="465"/>
      <c r="DD58" s="142"/>
      <c r="DE58" s="445"/>
      <c r="DF58" s="446"/>
      <c r="DG58" s="446"/>
      <c r="DH58" s="446"/>
      <c r="DI58" s="446"/>
      <c r="DJ58" s="446"/>
      <c r="DK58" s="446"/>
      <c r="DL58" s="446"/>
      <c r="DM58" s="446"/>
      <c r="DN58" s="446"/>
      <c r="DO58" s="446"/>
      <c r="DP58" s="446"/>
      <c r="DQ58" s="446"/>
      <c r="DR58" s="446"/>
      <c r="DS58" s="446"/>
      <c r="DT58" s="446"/>
      <c r="DU58" s="447"/>
      <c r="DV58" s="18"/>
      <c r="DW58" s="464"/>
      <c r="DX58" s="465"/>
      <c r="DY58" s="142"/>
      <c r="DZ58" s="445"/>
      <c r="EA58" s="446"/>
      <c r="EB58" s="446"/>
      <c r="EC58" s="446"/>
      <c r="ED58" s="446"/>
      <c r="EE58" s="446"/>
      <c r="EF58" s="446"/>
      <c r="EG58" s="446"/>
      <c r="EH58" s="446"/>
      <c r="EI58" s="446"/>
      <c r="EJ58" s="446"/>
      <c r="EK58" s="446"/>
      <c r="EL58" s="446"/>
      <c r="EM58" s="446"/>
      <c r="EN58" s="446"/>
      <c r="EO58" s="446"/>
      <c r="EP58" s="447"/>
      <c r="EQ58" s="18"/>
      <c r="ER58" s="464"/>
      <c r="ES58" s="465"/>
      <c r="ET58" s="142"/>
      <c r="EU58" s="445"/>
      <c r="EV58" s="446"/>
      <c r="EW58" s="446"/>
      <c r="EX58" s="446"/>
      <c r="EY58" s="446"/>
      <c r="EZ58" s="446"/>
      <c r="FA58" s="446"/>
      <c r="FB58" s="446"/>
      <c r="FC58" s="446"/>
      <c r="FD58" s="446"/>
      <c r="FE58" s="446"/>
      <c r="FF58" s="446"/>
      <c r="FG58" s="446"/>
      <c r="FH58" s="446"/>
      <c r="FI58" s="446"/>
      <c r="FJ58" s="446"/>
      <c r="FK58" s="447"/>
      <c r="FL58" s="18"/>
      <c r="FM58" s="464"/>
      <c r="FN58" s="465"/>
      <c r="FO58" s="142"/>
      <c r="FP58" s="445"/>
      <c r="FQ58" s="446"/>
      <c r="FR58" s="446"/>
      <c r="FS58" s="446"/>
      <c r="FT58" s="446"/>
      <c r="FU58" s="446"/>
      <c r="FV58" s="446"/>
      <c r="FW58" s="446"/>
      <c r="FX58" s="446"/>
      <c r="FY58" s="446"/>
      <c r="FZ58" s="446"/>
      <c r="GA58" s="446"/>
      <c r="GB58" s="446"/>
      <c r="GC58" s="446"/>
      <c r="GD58" s="446"/>
      <c r="GE58" s="446"/>
      <c r="GF58" s="447"/>
      <c r="GG58" s="18"/>
      <c r="GH58" s="464"/>
      <c r="GI58" s="465"/>
      <c r="GJ58" s="142"/>
      <c r="GK58" s="445"/>
      <c r="GL58" s="446"/>
      <c r="GM58" s="446"/>
      <c r="GN58" s="446"/>
      <c r="GO58" s="446"/>
      <c r="GP58" s="446"/>
      <c r="GQ58" s="446"/>
      <c r="GR58" s="446"/>
      <c r="GS58" s="446"/>
      <c r="GT58" s="446"/>
      <c r="GU58" s="446"/>
      <c r="GV58" s="446"/>
      <c r="GW58" s="446"/>
      <c r="GX58" s="446"/>
      <c r="GY58" s="446"/>
      <c r="GZ58" s="446"/>
      <c r="HA58" s="447"/>
      <c r="HB58" s="18"/>
      <c r="HC58" s="464"/>
      <c r="HD58" s="465"/>
      <c r="HE58" s="142"/>
      <c r="HF58" s="445"/>
      <c r="HG58" s="446"/>
      <c r="HH58" s="446"/>
      <c r="HI58" s="446"/>
      <c r="HJ58" s="446"/>
      <c r="HK58" s="446"/>
      <c r="HL58" s="446"/>
      <c r="HM58" s="446"/>
      <c r="HN58" s="446"/>
      <c r="HO58" s="446"/>
      <c r="HP58" s="446"/>
      <c r="HQ58" s="446"/>
      <c r="HR58" s="446"/>
      <c r="HS58" s="446"/>
      <c r="HT58" s="446"/>
      <c r="HU58" s="446"/>
      <c r="HV58" s="447"/>
      <c r="HW58" s="18"/>
      <c r="HX58" s="464"/>
      <c r="HY58" s="465"/>
      <c r="HZ58" s="142"/>
      <c r="IA58" s="445"/>
      <c r="IB58" s="446"/>
      <c r="IC58" s="446"/>
      <c r="ID58" s="446"/>
      <c r="IE58" s="446"/>
      <c r="IF58" s="446"/>
      <c r="IG58" s="446"/>
      <c r="IH58" s="446"/>
      <c r="II58" s="446"/>
      <c r="IJ58" s="446"/>
      <c r="IK58" s="446"/>
      <c r="IL58" s="446"/>
      <c r="IM58" s="446"/>
      <c r="IN58" s="446"/>
      <c r="IO58" s="446"/>
      <c r="IP58" s="446"/>
      <c r="IQ58" s="447"/>
      <c r="IR58" s="18"/>
    </row>
    <row r="59" spans="1:236" s="159" customFormat="1" ht="13.5" hidden="1" thickTop="1">
      <c r="A59" s="158"/>
      <c r="B59" s="158"/>
      <c r="C59" s="158"/>
      <c r="D59" s="158"/>
      <c r="E59" s="158"/>
      <c r="V59" s="158"/>
      <c r="W59" s="158"/>
      <c r="X59" s="158"/>
      <c r="Y59" s="158"/>
      <c r="Z59" s="158"/>
      <c r="AQ59" s="158"/>
      <c r="AR59" s="158"/>
      <c r="AS59" s="158"/>
      <c r="AT59" s="158"/>
      <c r="AU59" s="158"/>
      <c r="BL59" s="158"/>
      <c r="BM59" s="158"/>
      <c r="BN59" s="158"/>
      <c r="BO59" s="158"/>
      <c r="BP59" s="158"/>
      <c r="CG59" s="158"/>
      <c r="CH59" s="158"/>
      <c r="CI59" s="158"/>
      <c r="CJ59" s="158"/>
      <c r="CK59" s="158"/>
      <c r="DB59" s="158"/>
      <c r="DC59" s="158"/>
      <c r="DD59" s="158"/>
      <c r="DE59" s="158"/>
      <c r="DF59" s="158"/>
      <c r="DW59" s="158"/>
      <c r="DX59" s="158"/>
      <c r="DY59" s="158"/>
      <c r="DZ59" s="158"/>
      <c r="EA59" s="158"/>
      <c r="ER59" s="158"/>
      <c r="ES59" s="158"/>
      <c r="ET59" s="158"/>
      <c r="EU59" s="158"/>
      <c r="EV59" s="158"/>
      <c r="FM59" s="158"/>
      <c r="FN59" s="158"/>
      <c r="FO59" s="158"/>
      <c r="FP59" s="158"/>
      <c r="FQ59" s="158"/>
      <c r="GH59" s="158"/>
      <c r="GI59" s="158"/>
      <c r="GJ59" s="158"/>
      <c r="GK59" s="158"/>
      <c r="GL59" s="158"/>
      <c r="HC59" s="158"/>
      <c r="HD59" s="158"/>
      <c r="HE59" s="158"/>
      <c r="HF59" s="158"/>
      <c r="HG59" s="158"/>
      <c r="HX59" s="158"/>
      <c r="HY59" s="158"/>
      <c r="HZ59" s="158"/>
      <c r="IA59" s="158"/>
      <c r="IB59" s="158"/>
    </row>
    <row r="60" spans="1:236" s="159" customFormat="1" ht="12.75" hidden="1">
      <c r="A60" s="158"/>
      <c r="B60" s="158"/>
      <c r="C60" s="158"/>
      <c r="D60" s="158"/>
      <c r="E60" s="158"/>
      <c r="V60" s="158"/>
      <c r="W60" s="158"/>
      <c r="X60" s="158"/>
      <c r="Y60" s="158"/>
      <c r="Z60" s="158"/>
      <c r="AQ60" s="158"/>
      <c r="AR60" s="158"/>
      <c r="AS60" s="158"/>
      <c r="AT60" s="158"/>
      <c r="AU60" s="158"/>
      <c r="BL60" s="158"/>
      <c r="BM60" s="158"/>
      <c r="BN60" s="158"/>
      <c r="BO60" s="158"/>
      <c r="BP60" s="158"/>
      <c r="CG60" s="158"/>
      <c r="CH60" s="158"/>
      <c r="CI60" s="158"/>
      <c r="CJ60" s="158"/>
      <c r="CK60" s="158"/>
      <c r="DB60" s="158"/>
      <c r="DC60" s="158"/>
      <c r="DD60" s="158"/>
      <c r="DE60" s="158"/>
      <c r="DF60" s="158"/>
      <c r="DW60" s="158"/>
      <c r="DX60" s="158"/>
      <c r="DY60" s="158"/>
      <c r="DZ60" s="158"/>
      <c r="EA60" s="158"/>
      <c r="ER60" s="158"/>
      <c r="ES60" s="158"/>
      <c r="ET60" s="158"/>
      <c r="EU60" s="158"/>
      <c r="EV60" s="158"/>
      <c r="FM60" s="158"/>
      <c r="FN60" s="158"/>
      <c r="FO60" s="158"/>
      <c r="FP60" s="158"/>
      <c r="FQ60" s="158"/>
      <c r="GH60" s="158"/>
      <c r="GI60" s="158"/>
      <c r="GJ60" s="158"/>
      <c r="GK60" s="158"/>
      <c r="GL60" s="158"/>
      <c r="HC60" s="158"/>
      <c r="HD60" s="158"/>
      <c r="HE60" s="158"/>
      <c r="HF60" s="158"/>
      <c r="HG60" s="158"/>
      <c r="HX60" s="158"/>
      <c r="HY60" s="158"/>
      <c r="HZ60" s="158"/>
      <c r="IA60" s="158"/>
      <c r="IB60" s="158"/>
    </row>
    <row r="61" spans="1:236" s="159" customFormat="1" ht="12.75" hidden="1">
      <c r="A61" s="158"/>
      <c r="B61" s="158"/>
      <c r="C61" s="158"/>
      <c r="D61" s="158"/>
      <c r="E61" s="158"/>
      <c r="V61" s="158"/>
      <c r="W61" s="158"/>
      <c r="X61" s="158"/>
      <c r="Y61" s="158"/>
      <c r="Z61" s="158"/>
      <c r="AQ61" s="158"/>
      <c r="AR61" s="158"/>
      <c r="AS61" s="158"/>
      <c r="AT61" s="158"/>
      <c r="AU61" s="158"/>
      <c r="BL61" s="158"/>
      <c r="BM61" s="158"/>
      <c r="BN61" s="158"/>
      <c r="BO61" s="158"/>
      <c r="BP61" s="158"/>
      <c r="CG61" s="158"/>
      <c r="CH61" s="158"/>
      <c r="CI61" s="158"/>
      <c r="CJ61" s="158"/>
      <c r="CK61" s="158"/>
      <c r="DB61" s="158"/>
      <c r="DC61" s="158"/>
      <c r="DD61" s="158"/>
      <c r="DE61" s="158"/>
      <c r="DF61" s="158"/>
      <c r="DW61" s="158"/>
      <c r="DX61" s="158"/>
      <c r="DY61" s="158"/>
      <c r="DZ61" s="158"/>
      <c r="EA61" s="158"/>
      <c r="ER61" s="158"/>
      <c r="ES61" s="158"/>
      <c r="ET61" s="158"/>
      <c r="EU61" s="158"/>
      <c r="EV61" s="158"/>
      <c r="FM61" s="158"/>
      <c r="FN61" s="158"/>
      <c r="FO61" s="158"/>
      <c r="FP61" s="158"/>
      <c r="FQ61" s="158"/>
      <c r="GH61" s="158"/>
      <c r="GI61" s="158"/>
      <c r="GJ61" s="158"/>
      <c r="GK61" s="158"/>
      <c r="GL61" s="158"/>
      <c r="HC61" s="158"/>
      <c r="HD61" s="158"/>
      <c r="HE61" s="158"/>
      <c r="HF61" s="158"/>
      <c r="HG61" s="158"/>
      <c r="HX61" s="158"/>
      <c r="HY61" s="158"/>
      <c r="HZ61" s="158"/>
      <c r="IA61" s="158"/>
      <c r="IB61" s="158"/>
    </row>
    <row r="62" spans="1:236" s="159" customFormat="1" ht="12.75" hidden="1">
      <c r="A62" s="158" t="s">
        <v>94</v>
      </c>
      <c r="B62" s="158"/>
      <c r="C62" s="158"/>
      <c r="D62" s="158"/>
      <c r="E62" s="158"/>
      <c r="V62" s="158" t="s">
        <v>94</v>
      </c>
      <c r="W62" s="158"/>
      <c r="X62" s="158"/>
      <c r="Y62" s="158"/>
      <c r="Z62" s="158"/>
      <c r="AQ62" s="158" t="s">
        <v>94</v>
      </c>
      <c r="AR62" s="158"/>
      <c r="AS62" s="158"/>
      <c r="AT62" s="158"/>
      <c r="AU62" s="158"/>
      <c r="BL62" s="158" t="s">
        <v>94</v>
      </c>
      <c r="BM62" s="158"/>
      <c r="BN62" s="158"/>
      <c r="BO62" s="158"/>
      <c r="BP62" s="158"/>
      <c r="CG62" s="158" t="s">
        <v>94</v>
      </c>
      <c r="CH62" s="158"/>
      <c r="CI62" s="158"/>
      <c r="CJ62" s="158"/>
      <c r="CK62" s="158"/>
      <c r="DB62" s="158" t="s">
        <v>94</v>
      </c>
      <c r="DC62" s="158"/>
      <c r="DD62" s="158"/>
      <c r="DE62" s="158"/>
      <c r="DF62" s="158"/>
      <c r="DW62" s="158" t="s">
        <v>94</v>
      </c>
      <c r="DX62" s="158"/>
      <c r="DY62" s="158"/>
      <c r="DZ62" s="158"/>
      <c r="EA62" s="158"/>
      <c r="ER62" s="158" t="s">
        <v>94</v>
      </c>
      <c r="ES62" s="158"/>
      <c r="ET62" s="158"/>
      <c r="EU62" s="158"/>
      <c r="EV62" s="158"/>
      <c r="FM62" s="158" t="s">
        <v>94</v>
      </c>
      <c r="FN62" s="158"/>
      <c r="FO62" s="158"/>
      <c r="FP62" s="158"/>
      <c r="FQ62" s="158"/>
      <c r="GH62" s="158" t="s">
        <v>94</v>
      </c>
      <c r="GI62" s="158"/>
      <c r="GJ62" s="158"/>
      <c r="GK62" s="158"/>
      <c r="GL62" s="158"/>
      <c r="HC62" s="158" t="s">
        <v>94</v>
      </c>
      <c r="HD62" s="158"/>
      <c r="HE62" s="158"/>
      <c r="HF62" s="158"/>
      <c r="HG62" s="158"/>
      <c r="HX62" s="158" t="s">
        <v>94</v>
      </c>
      <c r="HY62" s="158"/>
      <c r="HZ62" s="158"/>
      <c r="IA62" s="158"/>
      <c r="IB62" s="158"/>
    </row>
    <row r="63" spans="1:236" s="159" customFormat="1" ht="12.75" hidden="1">
      <c r="A63" s="158" t="s">
        <v>95</v>
      </c>
      <c r="B63" s="158"/>
      <c r="C63" s="158"/>
      <c r="D63" s="158"/>
      <c r="E63" s="158"/>
      <c r="V63" s="158" t="s">
        <v>95</v>
      </c>
      <c r="W63" s="158"/>
      <c r="X63" s="158"/>
      <c r="Y63" s="158"/>
      <c r="Z63" s="158"/>
      <c r="AQ63" s="158" t="s">
        <v>95</v>
      </c>
      <c r="AR63" s="158"/>
      <c r="AS63" s="158"/>
      <c r="AT63" s="158"/>
      <c r="AU63" s="158"/>
      <c r="BL63" s="158" t="s">
        <v>95</v>
      </c>
      <c r="BM63" s="158"/>
      <c r="BN63" s="158"/>
      <c r="BO63" s="158"/>
      <c r="BP63" s="158"/>
      <c r="CG63" s="158" t="s">
        <v>95</v>
      </c>
      <c r="CH63" s="158"/>
      <c r="CI63" s="158"/>
      <c r="CJ63" s="158"/>
      <c r="CK63" s="158"/>
      <c r="DB63" s="158" t="s">
        <v>95</v>
      </c>
      <c r="DC63" s="158"/>
      <c r="DD63" s="158"/>
      <c r="DE63" s="158"/>
      <c r="DF63" s="158"/>
      <c r="DW63" s="158" t="s">
        <v>95</v>
      </c>
      <c r="DX63" s="158"/>
      <c r="DY63" s="158"/>
      <c r="DZ63" s="158"/>
      <c r="EA63" s="158"/>
      <c r="ER63" s="158" t="s">
        <v>95</v>
      </c>
      <c r="ES63" s="158"/>
      <c r="ET63" s="158"/>
      <c r="EU63" s="158"/>
      <c r="EV63" s="158"/>
      <c r="FM63" s="158" t="s">
        <v>95</v>
      </c>
      <c r="FN63" s="158"/>
      <c r="FO63" s="158"/>
      <c r="FP63" s="158"/>
      <c r="FQ63" s="158"/>
      <c r="GH63" s="158" t="s">
        <v>95</v>
      </c>
      <c r="GI63" s="158"/>
      <c r="GJ63" s="158"/>
      <c r="GK63" s="158"/>
      <c r="GL63" s="158"/>
      <c r="HC63" s="158" t="s">
        <v>95</v>
      </c>
      <c r="HD63" s="158"/>
      <c r="HE63" s="158"/>
      <c r="HF63" s="158"/>
      <c r="HG63" s="158"/>
      <c r="HX63" s="158" t="s">
        <v>95</v>
      </c>
      <c r="HY63" s="158"/>
      <c r="HZ63" s="158"/>
      <c r="IA63" s="158"/>
      <c r="IB63" s="158"/>
    </row>
    <row r="64" spans="1:236" s="159" customFormat="1" ht="12.75" hidden="1">
      <c r="A64" s="158" t="s">
        <v>96</v>
      </c>
      <c r="B64" s="158"/>
      <c r="C64" s="158"/>
      <c r="D64" s="158"/>
      <c r="E64" s="158"/>
      <c r="V64" s="158" t="s">
        <v>96</v>
      </c>
      <c r="W64" s="158"/>
      <c r="X64" s="158"/>
      <c r="Y64" s="158"/>
      <c r="Z64" s="158"/>
      <c r="AQ64" s="158" t="s">
        <v>96</v>
      </c>
      <c r="AR64" s="158"/>
      <c r="AS64" s="158"/>
      <c r="AT64" s="158"/>
      <c r="AU64" s="158"/>
      <c r="BL64" s="158" t="s">
        <v>96</v>
      </c>
      <c r="BM64" s="158"/>
      <c r="BN64" s="158"/>
      <c r="BO64" s="158"/>
      <c r="BP64" s="158"/>
      <c r="CG64" s="158" t="s">
        <v>96</v>
      </c>
      <c r="CH64" s="158"/>
      <c r="CI64" s="158"/>
      <c r="CJ64" s="158"/>
      <c r="CK64" s="158"/>
      <c r="DB64" s="158" t="s">
        <v>96</v>
      </c>
      <c r="DC64" s="158"/>
      <c r="DD64" s="158"/>
      <c r="DE64" s="158"/>
      <c r="DF64" s="158"/>
      <c r="DW64" s="158" t="s">
        <v>96</v>
      </c>
      <c r="DX64" s="158"/>
      <c r="DY64" s="158"/>
      <c r="DZ64" s="158"/>
      <c r="EA64" s="158"/>
      <c r="ER64" s="158" t="s">
        <v>96</v>
      </c>
      <c r="ES64" s="158"/>
      <c r="ET64" s="158"/>
      <c r="EU64" s="158"/>
      <c r="EV64" s="158"/>
      <c r="FM64" s="158" t="s">
        <v>96</v>
      </c>
      <c r="FN64" s="158"/>
      <c r="FO64" s="158"/>
      <c r="FP64" s="158"/>
      <c r="FQ64" s="158"/>
      <c r="GH64" s="158" t="s">
        <v>96</v>
      </c>
      <c r="GI64" s="158"/>
      <c r="GJ64" s="158"/>
      <c r="GK64" s="158"/>
      <c r="GL64" s="158"/>
      <c r="HC64" s="158" t="s">
        <v>96</v>
      </c>
      <c r="HD64" s="158"/>
      <c r="HE64" s="158"/>
      <c r="HF64" s="158"/>
      <c r="HG64" s="158"/>
      <c r="HX64" s="158" t="s">
        <v>96</v>
      </c>
      <c r="HY64" s="158"/>
      <c r="HZ64" s="158"/>
      <c r="IA64" s="158"/>
      <c r="IB64" s="158"/>
    </row>
    <row r="65" spans="1:236" s="159" customFormat="1" ht="12.75" hidden="1">
      <c r="A65" s="158" t="s">
        <v>97</v>
      </c>
      <c r="B65" s="158"/>
      <c r="C65" s="158"/>
      <c r="D65" s="158"/>
      <c r="E65" s="158"/>
      <c r="V65" s="158" t="s">
        <v>97</v>
      </c>
      <c r="W65" s="158"/>
      <c r="X65" s="158"/>
      <c r="Y65" s="158"/>
      <c r="Z65" s="158"/>
      <c r="AQ65" s="158" t="s">
        <v>97</v>
      </c>
      <c r="AR65" s="158"/>
      <c r="AS65" s="158"/>
      <c r="AT65" s="158"/>
      <c r="AU65" s="158"/>
      <c r="BL65" s="158" t="s">
        <v>97</v>
      </c>
      <c r="BM65" s="158"/>
      <c r="BN65" s="158"/>
      <c r="BO65" s="158"/>
      <c r="BP65" s="158"/>
      <c r="CG65" s="158" t="s">
        <v>97</v>
      </c>
      <c r="CH65" s="158"/>
      <c r="CI65" s="158"/>
      <c r="CJ65" s="158"/>
      <c r="CK65" s="158"/>
      <c r="DB65" s="158" t="s">
        <v>97</v>
      </c>
      <c r="DC65" s="158"/>
      <c r="DD65" s="158"/>
      <c r="DE65" s="158"/>
      <c r="DF65" s="158"/>
      <c r="DW65" s="158" t="s">
        <v>97</v>
      </c>
      <c r="DX65" s="158"/>
      <c r="DY65" s="158"/>
      <c r="DZ65" s="158"/>
      <c r="EA65" s="158"/>
      <c r="ER65" s="158" t="s">
        <v>97</v>
      </c>
      <c r="ES65" s="158"/>
      <c r="ET65" s="158"/>
      <c r="EU65" s="158"/>
      <c r="EV65" s="158"/>
      <c r="FM65" s="158" t="s">
        <v>97</v>
      </c>
      <c r="FN65" s="158"/>
      <c r="FO65" s="158"/>
      <c r="FP65" s="158"/>
      <c r="FQ65" s="158"/>
      <c r="GH65" s="158" t="s">
        <v>97</v>
      </c>
      <c r="GI65" s="158"/>
      <c r="GJ65" s="158"/>
      <c r="GK65" s="158"/>
      <c r="GL65" s="158"/>
      <c r="HC65" s="158" t="s">
        <v>97</v>
      </c>
      <c r="HD65" s="158"/>
      <c r="HE65" s="158"/>
      <c r="HF65" s="158"/>
      <c r="HG65" s="158"/>
      <c r="HX65" s="158" t="s">
        <v>97</v>
      </c>
      <c r="HY65" s="158"/>
      <c r="HZ65" s="158"/>
      <c r="IA65" s="158"/>
      <c r="IB65" s="158"/>
    </row>
    <row r="66" spans="1:236" s="159" customFormat="1" ht="12.75" hidden="1">
      <c r="A66" s="158" t="str">
        <f>IF(OR('1. Schritt ---&gt;&gt;&gt; Grundangaben'!D6="Dezember",'1. Schritt ---&gt;&gt;&gt; Grundangaben'!D6="Januar",'1. Schritt ---&gt;&gt;&gt; Grundangaben'!D6="februar",'1. Schritt ---&gt;&gt;&gt; Grundangaben'!D6="märz"),"S-KUG","KUG")</f>
        <v>S-KUG</v>
      </c>
      <c r="B66" s="158"/>
      <c r="C66" s="158"/>
      <c r="D66" s="158"/>
      <c r="E66" s="158"/>
      <c r="V66" s="158" t="str">
        <f>IF(OR('1. Schritt ---&gt;&gt;&gt; Grundangaben'!Y6="Dezember",'1. Schritt ---&gt;&gt;&gt; Grundangaben'!Y6="Januar",'1. Schritt ---&gt;&gt;&gt; Grundangaben'!Y6="februar",'1. Schritt ---&gt;&gt;&gt; Grundangaben'!Y6="märz"),"S-KUG","KUG")</f>
        <v>KUG</v>
      </c>
      <c r="W66" s="158"/>
      <c r="X66" s="158"/>
      <c r="Y66" s="158"/>
      <c r="Z66" s="158"/>
      <c r="AQ66" s="158" t="str">
        <f>IF(OR('1. Schritt ---&gt;&gt;&gt; Grundangaben'!AT6="Dezember",'1. Schritt ---&gt;&gt;&gt; Grundangaben'!AT6="Januar",'1. Schritt ---&gt;&gt;&gt; Grundangaben'!AT6="februar",'1. Schritt ---&gt;&gt;&gt; Grundangaben'!AT6="märz"),"S-KUG","KUG")</f>
        <v>KUG</v>
      </c>
      <c r="AR66" s="158"/>
      <c r="AS66" s="158"/>
      <c r="AT66" s="158"/>
      <c r="AU66" s="158"/>
      <c r="BL66" s="158" t="str">
        <f>IF(OR('1. Schritt ---&gt;&gt;&gt; Grundangaben'!BO6="Dezember",'1. Schritt ---&gt;&gt;&gt; Grundangaben'!BO6="Januar",'1. Schritt ---&gt;&gt;&gt; Grundangaben'!BO6="februar",'1. Schritt ---&gt;&gt;&gt; Grundangaben'!BO6="märz"),"S-KUG","KUG")</f>
        <v>KUG</v>
      </c>
      <c r="BM66" s="158"/>
      <c r="BN66" s="158"/>
      <c r="BO66" s="158"/>
      <c r="BP66" s="158"/>
      <c r="CG66" s="158" t="str">
        <f>IF(OR('1. Schritt ---&gt;&gt;&gt; Grundangaben'!CJ6="Dezember",'1. Schritt ---&gt;&gt;&gt; Grundangaben'!CJ6="Januar",'1. Schritt ---&gt;&gt;&gt; Grundangaben'!CJ6="februar",'1. Schritt ---&gt;&gt;&gt; Grundangaben'!CJ6="märz"),"S-KUG","KUG")</f>
        <v>KUG</v>
      </c>
      <c r="CH66" s="158"/>
      <c r="CI66" s="158"/>
      <c r="CJ66" s="158"/>
      <c r="CK66" s="158"/>
      <c r="DB66" s="158" t="str">
        <f>IF(OR('1. Schritt ---&gt;&gt;&gt; Grundangaben'!DE6="Dezember",'1. Schritt ---&gt;&gt;&gt; Grundangaben'!DE6="Januar",'1. Schritt ---&gt;&gt;&gt; Grundangaben'!DE6="februar",'1. Schritt ---&gt;&gt;&gt; Grundangaben'!DE6="märz"),"S-KUG","KUG")</f>
        <v>KUG</v>
      </c>
      <c r="DC66" s="158"/>
      <c r="DD66" s="158"/>
      <c r="DE66" s="158"/>
      <c r="DF66" s="158"/>
      <c r="DW66" s="158" t="str">
        <f>IF(OR('1. Schritt ---&gt;&gt;&gt; Grundangaben'!DZ6="Dezember",'1. Schritt ---&gt;&gt;&gt; Grundangaben'!DZ6="Januar",'1. Schritt ---&gt;&gt;&gt; Grundangaben'!DZ6="februar",'1. Schritt ---&gt;&gt;&gt; Grundangaben'!DZ6="märz"),"S-KUG","KUG")</f>
        <v>KUG</v>
      </c>
      <c r="DX66" s="158"/>
      <c r="DY66" s="158"/>
      <c r="DZ66" s="158"/>
      <c r="EA66" s="158"/>
      <c r="ER66" s="158" t="str">
        <f>IF(OR('1. Schritt ---&gt;&gt;&gt; Grundangaben'!EU6="Dezember",'1. Schritt ---&gt;&gt;&gt; Grundangaben'!EU6="Januar",'1. Schritt ---&gt;&gt;&gt; Grundangaben'!EU6="februar",'1. Schritt ---&gt;&gt;&gt; Grundangaben'!EU6="märz"),"S-KUG","KUG")</f>
        <v>KUG</v>
      </c>
      <c r="ES66" s="158"/>
      <c r="ET66" s="158"/>
      <c r="EU66" s="158"/>
      <c r="EV66" s="158"/>
      <c r="FM66" s="158" t="str">
        <f>IF(OR('1. Schritt ---&gt;&gt;&gt; Grundangaben'!FP6="Dezember",'1. Schritt ---&gt;&gt;&gt; Grundangaben'!FP6="Januar",'1. Schritt ---&gt;&gt;&gt; Grundangaben'!FP6="februar",'1. Schritt ---&gt;&gt;&gt; Grundangaben'!FP6="märz"),"S-KUG","KUG")</f>
        <v>KUG</v>
      </c>
      <c r="FN66" s="158"/>
      <c r="FO66" s="158"/>
      <c r="FP66" s="158"/>
      <c r="FQ66" s="158"/>
      <c r="GH66" s="158" t="str">
        <f>IF(OR('1. Schritt ---&gt;&gt;&gt; Grundangaben'!GK6="Dezember",'1. Schritt ---&gt;&gt;&gt; Grundangaben'!GK6="Januar",'1. Schritt ---&gt;&gt;&gt; Grundangaben'!GK6="februar",'1. Schritt ---&gt;&gt;&gt; Grundangaben'!GK6="märz"),"S-KUG","KUG")</f>
        <v>KUG</v>
      </c>
      <c r="GI66" s="158"/>
      <c r="GJ66" s="158"/>
      <c r="GK66" s="158"/>
      <c r="GL66" s="158"/>
      <c r="HC66" s="158" t="str">
        <f>IF(OR('1. Schritt ---&gt;&gt;&gt; Grundangaben'!HF6="Dezember",'1. Schritt ---&gt;&gt;&gt; Grundangaben'!HF6="Januar",'1. Schritt ---&gt;&gt;&gt; Grundangaben'!HF6="februar",'1. Schritt ---&gt;&gt;&gt; Grundangaben'!HF6="märz"),"S-KUG","KUG")</f>
        <v>KUG</v>
      </c>
      <c r="HD66" s="158"/>
      <c r="HE66" s="158"/>
      <c r="HF66" s="158"/>
      <c r="HG66" s="158"/>
      <c r="HX66" s="158" t="str">
        <f>IF(OR('1. Schritt ---&gt;&gt;&gt; Grundangaben'!IA6="Dezember",'1. Schritt ---&gt;&gt;&gt; Grundangaben'!IA6="Januar",'1. Schritt ---&gt;&gt;&gt; Grundangaben'!IA6="februar",'1. Schritt ---&gt;&gt;&gt; Grundangaben'!IA6="märz"),"S-KUG","KUG")</f>
        <v>KUG</v>
      </c>
      <c r="HY66" s="158"/>
      <c r="HZ66" s="158"/>
      <c r="IA66" s="158"/>
      <c r="IB66" s="158"/>
    </row>
    <row r="67" spans="1:236" s="159" customFormat="1" ht="12.75" hidden="1">
      <c r="A67" s="158"/>
      <c r="B67" s="158"/>
      <c r="C67" s="158"/>
      <c r="D67" s="158"/>
      <c r="E67" s="158"/>
      <c r="V67" s="158"/>
      <c r="W67" s="158"/>
      <c r="X67" s="158"/>
      <c r="Y67" s="158"/>
      <c r="Z67" s="158"/>
      <c r="AQ67" s="158"/>
      <c r="AR67" s="158"/>
      <c r="AS67" s="158"/>
      <c r="AT67" s="158"/>
      <c r="AU67" s="158"/>
      <c r="BL67" s="158"/>
      <c r="BM67" s="158"/>
      <c r="BN67" s="158"/>
      <c r="BO67" s="158"/>
      <c r="BP67" s="158"/>
      <c r="CG67" s="158"/>
      <c r="CH67" s="158"/>
      <c r="CI67" s="158"/>
      <c r="CJ67" s="158"/>
      <c r="CK67" s="158"/>
      <c r="DB67" s="158"/>
      <c r="DC67" s="158"/>
      <c r="DD67" s="158"/>
      <c r="DE67" s="158"/>
      <c r="DF67" s="158"/>
      <c r="DW67" s="158"/>
      <c r="DX67" s="158"/>
      <c r="DY67" s="158"/>
      <c r="DZ67" s="158"/>
      <c r="EA67" s="158"/>
      <c r="ER67" s="158"/>
      <c r="ES67" s="158"/>
      <c r="ET67" s="158"/>
      <c r="EU67" s="158"/>
      <c r="EV67" s="158"/>
      <c r="FM67" s="158"/>
      <c r="FN67" s="158"/>
      <c r="FO67" s="158"/>
      <c r="FP67" s="158"/>
      <c r="FQ67" s="158"/>
      <c r="GH67" s="158"/>
      <c r="GI67" s="158"/>
      <c r="GJ67" s="158"/>
      <c r="GK67" s="158"/>
      <c r="GL67" s="158"/>
      <c r="HC67" s="158"/>
      <c r="HD67" s="158"/>
      <c r="HE67" s="158"/>
      <c r="HF67" s="158"/>
      <c r="HG67" s="158"/>
      <c r="HX67" s="158"/>
      <c r="HY67" s="158"/>
      <c r="HZ67" s="158"/>
      <c r="IA67" s="158"/>
      <c r="IB67" s="158"/>
    </row>
    <row r="68" spans="1:236" s="159" customFormat="1" ht="12.75" hidden="1">
      <c r="A68" s="158"/>
      <c r="B68" s="158"/>
      <c r="C68" s="158"/>
      <c r="D68" s="158"/>
      <c r="E68" s="158"/>
      <c r="V68" s="158"/>
      <c r="W68" s="158"/>
      <c r="X68" s="158"/>
      <c r="Y68" s="158"/>
      <c r="Z68" s="158"/>
      <c r="AQ68" s="158"/>
      <c r="AR68" s="158"/>
      <c r="AS68" s="158"/>
      <c r="AT68" s="158"/>
      <c r="AU68" s="158"/>
      <c r="BL68" s="158"/>
      <c r="BM68" s="158"/>
      <c r="BN68" s="158"/>
      <c r="BO68" s="158"/>
      <c r="BP68" s="158"/>
      <c r="CG68" s="158"/>
      <c r="CH68" s="158"/>
      <c r="CI68" s="158"/>
      <c r="CJ68" s="158"/>
      <c r="CK68" s="158"/>
      <c r="DB68" s="158"/>
      <c r="DC68" s="158"/>
      <c r="DD68" s="158"/>
      <c r="DE68" s="158"/>
      <c r="DF68" s="158"/>
      <c r="DW68" s="158"/>
      <c r="DX68" s="158"/>
      <c r="DY68" s="158"/>
      <c r="DZ68" s="158"/>
      <c r="EA68" s="158"/>
      <c r="ER68" s="158"/>
      <c r="ES68" s="158"/>
      <c r="ET68" s="158"/>
      <c r="EU68" s="158"/>
      <c r="EV68" s="158"/>
      <c r="FM68" s="158"/>
      <c r="FN68" s="158"/>
      <c r="FO68" s="158"/>
      <c r="FP68" s="158"/>
      <c r="FQ68" s="158"/>
      <c r="GH68" s="158"/>
      <c r="GI68" s="158"/>
      <c r="GJ68" s="158"/>
      <c r="GK68" s="158"/>
      <c r="GL68" s="158"/>
      <c r="HC68" s="158"/>
      <c r="HD68" s="158"/>
      <c r="HE68" s="158"/>
      <c r="HF68" s="158"/>
      <c r="HG68" s="158"/>
      <c r="HX68" s="158"/>
      <c r="HY68" s="158"/>
      <c r="HZ68" s="158"/>
      <c r="IA68" s="158"/>
      <c r="IB68" s="158"/>
    </row>
    <row r="69" spans="1:236" s="159" customFormat="1" ht="12.75" hidden="1">
      <c r="A69" s="158"/>
      <c r="B69" s="158"/>
      <c r="C69" s="158"/>
      <c r="D69" s="158"/>
      <c r="E69" s="158"/>
      <c r="V69" s="158"/>
      <c r="W69" s="158"/>
      <c r="X69" s="158"/>
      <c r="Y69" s="158"/>
      <c r="Z69" s="158"/>
      <c r="AQ69" s="158"/>
      <c r="AR69" s="158"/>
      <c r="AS69" s="158"/>
      <c r="AT69" s="158"/>
      <c r="AU69" s="158"/>
      <c r="BL69" s="158"/>
      <c r="BM69" s="158"/>
      <c r="BN69" s="158"/>
      <c r="BO69" s="158"/>
      <c r="BP69" s="158"/>
      <c r="CG69" s="158"/>
      <c r="CH69" s="158"/>
      <c r="CI69" s="158"/>
      <c r="CJ69" s="158"/>
      <c r="CK69" s="158"/>
      <c r="DB69" s="158"/>
      <c r="DC69" s="158"/>
      <c r="DD69" s="158"/>
      <c r="DE69" s="158"/>
      <c r="DF69" s="158"/>
      <c r="DW69" s="158"/>
      <c r="DX69" s="158"/>
      <c r="DY69" s="158"/>
      <c r="DZ69" s="158"/>
      <c r="EA69" s="158"/>
      <c r="ER69" s="158"/>
      <c r="ES69" s="158"/>
      <c r="ET69" s="158"/>
      <c r="EU69" s="158"/>
      <c r="EV69" s="158"/>
      <c r="FM69" s="158"/>
      <c r="FN69" s="158"/>
      <c r="FO69" s="158"/>
      <c r="FP69" s="158"/>
      <c r="FQ69" s="158"/>
      <c r="GH69" s="158"/>
      <c r="GI69" s="158"/>
      <c r="GJ69" s="158"/>
      <c r="GK69" s="158"/>
      <c r="GL69" s="158"/>
      <c r="HC69" s="158"/>
      <c r="HD69" s="158"/>
      <c r="HE69" s="158"/>
      <c r="HF69" s="158"/>
      <c r="HG69" s="158"/>
      <c r="HX69" s="158"/>
      <c r="HY69" s="158"/>
      <c r="HZ69" s="158"/>
      <c r="IA69" s="158"/>
      <c r="IB69" s="158"/>
    </row>
    <row r="70" spans="1:236" s="159" customFormat="1" ht="12.75" hidden="1">
      <c r="A70" s="158"/>
      <c r="B70" s="158"/>
      <c r="C70" s="158"/>
      <c r="D70" s="158"/>
      <c r="E70" s="158"/>
      <c r="V70" s="158"/>
      <c r="W70" s="158"/>
      <c r="X70" s="158"/>
      <c r="Y70" s="158"/>
      <c r="Z70" s="158"/>
      <c r="AQ70" s="158"/>
      <c r="AR70" s="158"/>
      <c r="AS70" s="158"/>
      <c r="AT70" s="158"/>
      <c r="AU70" s="158"/>
      <c r="BL70" s="158"/>
      <c r="BM70" s="158"/>
      <c r="BN70" s="158"/>
      <c r="BO70" s="158"/>
      <c r="BP70" s="158"/>
      <c r="CG70" s="158"/>
      <c r="CH70" s="158"/>
      <c r="CI70" s="158"/>
      <c r="CJ70" s="158"/>
      <c r="CK70" s="158"/>
      <c r="DB70" s="158"/>
      <c r="DC70" s="158"/>
      <c r="DD70" s="158"/>
      <c r="DE70" s="158"/>
      <c r="DF70" s="158"/>
      <c r="DW70" s="158"/>
      <c r="DX70" s="158"/>
      <c r="DY70" s="158"/>
      <c r="DZ70" s="158"/>
      <c r="EA70" s="158"/>
      <c r="ER70" s="158"/>
      <c r="ES70" s="158"/>
      <c r="ET70" s="158"/>
      <c r="EU70" s="158"/>
      <c r="EV70" s="158"/>
      <c r="FM70" s="158"/>
      <c r="FN70" s="158"/>
      <c r="FO70" s="158"/>
      <c r="FP70" s="158"/>
      <c r="FQ70" s="158"/>
      <c r="GH70" s="158"/>
      <c r="GI70" s="158"/>
      <c r="GJ70" s="158"/>
      <c r="GK70" s="158"/>
      <c r="GL70" s="158"/>
      <c r="HC70" s="158"/>
      <c r="HD70" s="158"/>
      <c r="HE70" s="158"/>
      <c r="HF70" s="158"/>
      <c r="HG70" s="158"/>
      <c r="HX70" s="158"/>
      <c r="HY70" s="158"/>
      <c r="HZ70" s="158"/>
      <c r="IA70" s="158"/>
      <c r="IB70" s="158"/>
    </row>
    <row r="71" spans="1:236" s="159" customFormat="1" ht="12.75" hidden="1">
      <c r="A71" s="158"/>
      <c r="B71" s="158"/>
      <c r="C71" s="158"/>
      <c r="D71" s="158"/>
      <c r="E71" s="158"/>
      <c r="V71" s="158"/>
      <c r="W71" s="158"/>
      <c r="X71" s="158"/>
      <c r="Y71" s="158"/>
      <c r="Z71" s="158"/>
      <c r="AQ71" s="158"/>
      <c r="AR71" s="158"/>
      <c r="AS71" s="158"/>
      <c r="AT71" s="158"/>
      <c r="AU71" s="158"/>
      <c r="BL71" s="158"/>
      <c r="BM71" s="158"/>
      <c r="BN71" s="158"/>
      <c r="BO71" s="158"/>
      <c r="BP71" s="158"/>
      <c r="CG71" s="158"/>
      <c r="CH71" s="158"/>
      <c r="CI71" s="158"/>
      <c r="CJ71" s="158"/>
      <c r="CK71" s="158"/>
      <c r="DB71" s="158"/>
      <c r="DC71" s="158"/>
      <c r="DD71" s="158"/>
      <c r="DE71" s="158"/>
      <c r="DF71" s="158"/>
      <c r="DW71" s="158"/>
      <c r="DX71" s="158"/>
      <c r="DY71" s="158"/>
      <c r="DZ71" s="158"/>
      <c r="EA71" s="158"/>
      <c r="ER71" s="158"/>
      <c r="ES71" s="158"/>
      <c r="ET71" s="158"/>
      <c r="EU71" s="158"/>
      <c r="EV71" s="158"/>
      <c r="FM71" s="158"/>
      <c r="FN71" s="158"/>
      <c r="FO71" s="158"/>
      <c r="FP71" s="158"/>
      <c r="FQ71" s="158"/>
      <c r="GH71" s="158"/>
      <c r="GI71" s="158"/>
      <c r="GJ71" s="158"/>
      <c r="GK71" s="158"/>
      <c r="GL71" s="158"/>
      <c r="HC71" s="158"/>
      <c r="HD71" s="158"/>
      <c r="HE71" s="158"/>
      <c r="HF71" s="158"/>
      <c r="HG71" s="158"/>
      <c r="HX71" s="158"/>
      <c r="HY71" s="158"/>
      <c r="HZ71" s="158"/>
      <c r="IA71" s="158"/>
      <c r="IB71" s="158"/>
    </row>
    <row r="72" spans="1:236" s="159" customFormat="1" ht="12.75" hidden="1">
      <c r="A72" s="158"/>
      <c r="B72" s="158"/>
      <c r="C72" s="158"/>
      <c r="D72" s="158"/>
      <c r="E72" s="158"/>
      <c r="V72" s="158"/>
      <c r="W72" s="158"/>
      <c r="X72" s="158"/>
      <c r="Y72" s="158"/>
      <c r="Z72" s="158"/>
      <c r="AQ72" s="158"/>
      <c r="AR72" s="158"/>
      <c r="AS72" s="158"/>
      <c r="AT72" s="158"/>
      <c r="AU72" s="158"/>
      <c r="BL72" s="158"/>
      <c r="BM72" s="158"/>
      <c r="BN72" s="158"/>
      <c r="BO72" s="158"/>
      <c r="BP72" s="158"/>
      <c r="CG72" s="158"/>
      <c r="CH72" s="158"/>
      <c r="CI72" s="158"/>
      <c r="CJ72" s="158"/>
      <c r="CK72" s="158"/>
      <c r="DB72" s="158"/>
      <c r="DC72" s="158"/>
      <c r="DD72" s="158"/>
      <c r="DE72" s="158"/>
      <c r="DF72" s="158"/>
      <c r="DW72" s="158"/>
      <c r="DX72" s="158"/>
      <c r="DY72" s="158"/>
      <c r="DZ72" s="158"/>
      <c r="EA72" s="158"/>
      <c r="ER72" s="158"/>
      <c r="ES72" s="158"/>
      <c r="ET72" s="158"/>
      <c r="EU72" s="158"/>
      <c r="EV72" s="158"/>
      <c r="FM72" s="158"/>
      <c r="FN72" s="158"/>
      <c r="FO72" s="158"/>
      <c r="FP72" s="158"/>
      <c r="FQ72" s="158"/>
      <c r="GH72" s="158"/>
      <c r="GI72" s="158"/>
      <c r="GJ72" s="158"/>
      <c r="GK72" s="158"/>
      <c r="GL72" s="158"/>
      <c r="HC72" s="158"/>
      <c r="HD72" s="158"/>
      <c r="HE72" s="158"/>
      <c r="HF72" s="158"/>
      <c r="HG72" s="158"/>
      <c r="HX72" s="158"/>
      <c r="HY72" s="158"/>
      <c r="HZ72" s="158"/>
      <c r="IA72" s="158"/>
      <c r="IB72" s="158"/>
    </row>
    <row r="73" spans="1:236" s="159" customFormat="1" ht="12.75" hidden="1">
      <c r="A73" s="158"/>
      <c r="B73" s="158"/>
      <c r="C73" s="158"/>
      <c r="D73" s="158"/>
      <c r="E73" s="158"/>
      <c r="V73" s="158"/>
      <c r="W73" s="158"/>
      <c r="X73" s="158"/>
      <c r="Y73" s="158"/>
      <c r="Z73" s="158"/>
      <c r="AQ73" s="158"/>
      <c r="AR73" s="158"/>
      <c r="AS73" s="158"/>
      <c r="AT73" s="158"/>
      <c r="AU73" s="158"/>
      <c r="BL73" s="158"/>
      <c r="BM73" s="158"/>
      <c r="BN73" s="158"/>
      <c r="BO73" s="158"/>
      <c r="BP73" s="158"/>
      <c r="CG73" s="158"/>
      <c r="CH73" s="158"/>
      <c r="CI73" s="158"/>
      <c r="CJ73" s="158"/>
      <c r="CK73" s="158"/>
      <c r="DB73" s="158"/>
      <c r="DC73" s="158"/>
      <c r="DD73" s="158"/>
      <c r="DE73" s="158"/>
      <c r="DF73" s="158"/>
      <c r="DW73" s="158"/>
      <c r="DX73" s="158"/>
      <c r="DY73" s="158"/>
      <c r="DZ73" s="158"/>
      <c r="EA73" s="158"/>
      <c r="ER73" s="158"/>
      <c r="ES73" s="158"/>
      <c r="ET73" s="158"/>
      <c r="EU73" s="158"/>
      <c r="EV73" s="158"/>
      <c r="FM73" s="158"/>
      <c r="FN73" s="158"/>
      <c r="FO73" s="158"/>
      <c r="FP73" s="158"/>
      <c r="FQ73" s="158"/>
      <c r="GH73" s="158"/>
      <c r="GI73" s="158"/>
      <c r="GJ73" s="158"/>
      <c r="GK73" s="158"/>
      <c r="GL73" s="158"/>
      <c r="HC73" s="158"/>
      <c r="HD73" s="158"/>
      <c r="HE73" s="158"/>
      <c r="HF73" s="158"/>
      <c r="HG73" s="158"/>
      <c r="HX73" s="158"/>
      <c r="HY73" s="158"/>
      <c r="HZ73" s="158"/>
      <c r="IA73" s="158"/>
      <c r="IB73" s="158"/>
    </row>
    <row r="74" spans="1:236" s="159" customFormat="1" ht="12.75" hidden="1">
      <c r="A74" s="158"/>
      <c r="B74" s="158"/>
      <c r="C74" s="158"/>
      <c r="D74" s="158"/>
      <c r="E74" s="158"/>
      <c r="V74" s="158"/>
      <c r="W74" s="158"/>
      <c r="X74" s="158"/>
      <c r="Y74" s="158"/>
      <c r="Z74" s="158"/>
      <c r="AQ74" s="158"/>
      <c r="AR74" s="158"/>
      <c r="AS74" s="158"/>
      <c r="AT74" s="158"/>
      <c r="AU74" s="158"/>
      <c r="BL74" s="158"/>
      <c r="BM74" s="158"/>
      <c r="BN74" s="158"/>
      <c r="BO74" s="158"/>
      <c r="BP74" s="158"/>
      <c r="CG74" s="158"/>
      <c r="CH74" s="158"/>
      <c r="CI74" s="158"/>
      <c r="CJ74" s="158"/>
      <c r="CK74" s="158"/>
      <c r="DB74" s="158"/>
      <c r="DC74" s="158"/>
      <c r="DD74" s="158"/>
      <c r="DE74" s="158"/>
      <c r="DF74" s="158"/>
      <c r="DW74" s="158"/>
      <c r="DX74" s="158"/>
      <c r="DY74" s="158"/>
      <c r="DZ74" s="158"/>
      <c r="EA74" s="158"/>
      <c r="ER74" s="158"/>
      <c r="ES74" s="158"/>
      <c r="ET74" s="158"/>
      <c r="EU74" s="158"/>
      <c r="EV74" s="158"/>
      <c r="FM74" s="158"/>
      <c r="FN74" s="158"/>
      <c r="FO74" s="158"/>
      <c r="FP74" s="158"/>
      <c r="FQ74" s="158"/>
      <c r="GH74" s="158"/>
      <c r="GI74" s="158"/>
      <c r="GJ74" s="158"/>
      <c r="GK74" s="158"/>
      <c r="GL74" s="158"/>
      <c r="HC74" s="158"/>
      <c r="HD74" s="158"/>
      <c r="HE74" s="158"/>
      <c r="HF74" s="158"/>
      <c r="HG74" s="158"/>
      <c r="HX74" s="158"/>
      <c r="HY74" s="158"/>
      <c r="HZ74" s="158"/>
      <c r="IA74" s="158"/>
      <c r="IB74" s="158"/>
    </row>
    <row r="75" spans="1:236" s="159" customFormat="1" ht="12.75" hidden="1">
      <c r="A75" s="158"/>
      <c r="B75" s="158"/>
      <c r="C75" s="158"/>
      <c r="D75" s="158"/>
      <c r="E75" s="158"/>
      <c r="V75" s="158"/>
      <c r="W75" s="158"/>
      <c r="X75" s="158"/>
      <c r="Y75" s="158"/>
      <c r="Z75" s="158"/>
      <c r="AQ75" s="158"/>
      <c r="AR75" s="158"/>
      <c r="AS75" s="158"/>
      <c r="AT75" s="158"/>
      <c r="AU75" s="158"/>
      <c r="BL75" s="158"/>
      <c r="BM75" s="158"/>
      <c r="BN75" s="158"/>
      <c r="BO75" s="158"/>
      <c r="BP75" s="158"/>
      <c r="CG75" s="158"/>
      <c r="CH75" s="158"/>
      <c r="CI75" s="158"/>
      <c r="CJ75" s="158"/>
      <c r="CK75" s="158"/>
      <c r="DB75" s="158"/>
      <c r="DC75" s="158"/>
      <c r="DD75" s="158"/>
      <c r="DE75" s="158"/>
      <c r="DF75" s="158"/>
      <c r="DW75" s="158"/>
      <c r="DX75" s="158"/>
      <c r="DY75" s="158"/>
      <c r="DZ75" s="158"/>
      <c r="EA75" s="158"/>
      <c r="ER75" s="158"/>
      <c r="ES75" s="158"/>
      <c r="ET75" s="158"/>
      <c r="EU75" s="158"/>
      <c r="EV75" s="158"/>
      <c r="FM75" s="158"/>
      <c r="FN75" s="158"/>
      <c r="FO75" s="158"/>
      <c r="FP75" s="158"/>
      <c r="FQ75" s="158"/>
      <c r="GH75" s="158"/>
      <c r="GI75" s="158"/>
      <c r="GJ75" s="158"/>
      <c r="GK75" s="158"/>
      <c r="GL75" s="158"/>
      <c r="HC75" s="158"/>
      <c r="HD75" s="158"/>
      <c r="HE75" s="158"/>
      <c r="HF75" s="158"/>
      <c r="HG75" s="158"/>
      <c r="HX75" s="158"/>
      <c r="HY75" s="158"/>
      <c r="HZ75" s="158"/>
      <c r="IA75" s="158"/>
      <c r="IB75" s="158"/>
    </row>
    <row r="76" spans="1:236" s="159" customFormat="1" ht="12.75" hidden="1">
      <c r="A76" s="158"/>
      <c r="B76" s="158"/>
      <c r="C76" s="158"/>
      <c r="D76" s="158"/>
      <c r="E76" s="158"/>
      <c r="V76" s="158"/>
      <c r="W76" s="158"/>
      <c r="X76" s="158"/>
      <c r="Y76" s="158"/>
      <c r="Z76" s="158"/>
      <c r="AQ76" s="158"/>
      <c r="AR76" s="158"/>
      <c r="AS76" s="158"/>
      <c r="AT76" s="158"/>
      <c r="AU76" s="158"/>
      <c r="BL76" s="158"/>
      <c r="BM76" s="158"/>
      <c r="BN76" s="158"/>
      <c r="BO76" s="158"/>
      <c r="BP76" s="158"/>
      <c r="CG76" s="158"/>
      <c r="CH76" s="158"/>
      <c r="CI76" s="158"/>
      <c r="CJ76" s="158"/>
      <c r="CK76" s="158"/>
      <c r="DB76" s="158"/>
      <c r="DC76" s="158"/>
      <c r="DD76" s="158"/>
      <c r="DE76" s="158"/>
      <c r="DF76" s="158"/>
      <c r="DW76" s="158"/>
      <c r="DX76" s="158"/>
      <c r="DY76" s="158"/>
      <c r="DZ76" s="158"/>
      <c r="EA76" s="158"/>
      <c r="ER76" s="158"/>
      <c r="ES76" s="158"/>
      <c r="ET76" s="158"/>
      <c r="EU76" s="158"/>
      <c r="EV76" s="158"/>
      <c r="FM76" s="158"/>
      <c r="FN76" s="158"/>
      <c r="FO76" s="158"/>
      <c r="FP76" s="158"/>
      <c r="FQ76" s="158"/>
      <c r="GH76" s="158"/>
      <c r="GI76" s="158"/>
      <c r="GJ76" s="158"/>
      <c r="GK76" s="158"/>
      <c r="GL76" s="158"/>
      <c r="HC76" s="158"/>
      <c r="HD76" s="158"/>
      <c r="HE76" s="158"/>
      <c r="HF76" s="158"/>
      <c r="HG76" s="158"/>
      <c r="HX76" s="158"/>
      <c r="HY76" s="158"/>
      <c r="HZ76" s="158"/>
      <c r="IA76" s="158"/>
      <c r="IB76" s="158"/>
    </row>
    <row r="77" spans="1:236" s="159" customFormat="1" ht="12.75" hidden="1">
      <c r="A77" s="158"/>
      <c r="B77" s="158"/>
      <c r="C77" s="158"/>
      <c r="D77" s="158"/>
      <c r="E77" s="158"/>
      <c r="V77" s="158"/>
      <c r="W77" s="158"/>
      <c r="X77" s="158"/>
      <c r="Y77" s="158"/>
      <c r="Z77" s="158"/>
      <c r="AQ77" s="158"/>
      <c r="AR77" s="158"/>
      <c r="AS77" s="158"/>
      <c r="AT77" s="158"/>
      <c r="AU77" s="158"/>
      <c r="BL77" s="158"/>
      <c r="BM77" s="158"/>
      <c r="BN77" s="158"/>
      <c r="BO77" s="158"/>
      <c r="BP77" s="158"/>
      <c r="CG77" s="158"/>
      <c r="CH77" s="158"/>
      <c r="CI77" s="158"/>
      <c r="CJ77" s="158"/>
      <c r="CK77" s="158"/>
      <c r="DB77" s="158"/>
      <c r="DC77" s="158"/>
      <c r="DD77" s="158"/>
      <c r="DE77" s="158"/>
      <c r="DF77" s="158"/>
      <c r="DW77" s="158"/>
      <c r="DX77" s="158"/>
      <c r="DY77" s="158"/>
      <c r="DZ77" s="158"/>
      <c r="EA77" s="158"/>
      <c r="ER77" s="158"/>
      <c r="ES77" s="158"/>
      <c r="ET77" s="158"/>
      <c r="EU77" s="158"/>
      <c r="EV77" s="158"/>
      <c r="FM77" s="158"/>
      <c r="FN77" s="158"/>
      <c r="FO77" s="158"/>
      <c r="FP77" s="158"/>
      <c r="FQ77" s="158"/>
      <c r="GH77" s="158"/>
      <c r="GI77" s="158"/>
      <c r="GJ77" s="158"/>
      <c r="GK77" s="158"/>
      <c r="GL77" s="158"/>
      <c r="HC77" s="158"/>
      <c r="HD77" s="158"/>
      <c r="HE77" s="158"/>
      <c r="HF77" s="158"/>
      <c r="HG77" s="158"/>
      <c r="HX77" s="158"/>
      <c r="HY77" s="158"/>
      <c r="HZ77" s="158"/>
      <c r="IA77" s="158"/>
      <c r="IB77" s="158"/>
    </row>
    <row r="78" spans="1:236" s="159" customFormat="1" ht="12.75" hidden="1">
      <c r="A78" s="158"/>
      <c r="B78" s="158"/>
      <c r="C78" s="158"/>
      <c r="D78" s="158"/>
      <c r="E78" s="158"/>
      <c r="V78" s="158"/>
      <c r="W78" s="158"/>
      <c r="X78" s="158"/>
      <c r="Y78" s="158"/>
      <c r="Z78" s="158"/>
      <c r="AQ78" s="158"/>
      <c r="AR78" s="158"/>
      <c r="AS78" s="158"/>
      <c r="AT78" s="158"/>
      <c r="AU78" s="158"/>
      <c r="BL78" s="158"/>
      <c r="BM78" s="158"/>
      <c r="BN78" s="158"/>
      <c r="BO78" s="158"/>
      <c r="BP78" s="158"/>
      <c r="CG78" s="158"/>
      <c r="CH78" s="158"/>
      <c r="CI78" s="158"/>
      <c r="CJ78" s="158"/>
      <c r="CK78" s="158"/>
      <c r="DB78" s="158"/>
      <c r="DC78" s="158"/>
      <c r="DD78" s="158"/>
      <c r="DE78" s="158"/>
      <c r="DF78" s="158"/>
      <c r="DW78" s="158"/>
      <c r="DX78" s="158"/>
      <c r="DY78" s="158"/>
      <c r="DZ78" s="158"/>
      <c r="EA78" s="158"/>
      <c r="ER78" s="158"/>
      <c r="ES78" s="158"/>
      <c r="ET78" s="158"/>
      <c r="EU78" s="158"/>
      <c r="EV78" s="158"/>
      <c r="FM78" s="158"/>
      <c r="FN78" s="158"/>
      <c r="FO78" s="158"/>
      <c r="FP78" s="158"/>
      <c r="FQ78" s="158"/>
      <c r="GH78" s="158"/>
      <c r="GI78" s="158"/>
      <c r="GJ78" s="158"/>
      <c r="GK78" s="158"/>
      <c r="GL78" s="158"/>
      <c r="HC78" s="158"/>
      <c r="HD78" s="158"/>
      <c r="HE78" s="158"/>
      <c r="HF78" s="158"/>
      <c r="HG78" s="158"/>
      <c r="HX78" s="158"/>
      <c r="HY78" s="158"/>
      <c r="HZ78" s="158"/>
      <c r="IA78" s="158"/>
      <c r="IB78" s="158"/>
    </row>
    <row r="79" spans="1:236" s="159" customFormat="1" ht="12.75" hidden="1">
      <c r="A79" s="158"/>
      <c r="B79" s="158"/>
      <c r="C79" s="158"/>
      <c r="D79" s="158"/>
      <c r="E79" s="158"/>
      <c r="V79" s="158"/>
      <c r="W79" s="158"/>
      <c r="X79" s="158"/>
      <c r="Y79" s="158"/>
      <c r="Z79" s="158"/>
      <c r="AQ79" s="158"/>
      <c r="AR79" s="158"/>
      <c r="AS79" s="158"/>
      <c r="AT79" s="158"/>
      <c r="AU79" s="158"/>
      <c r="BL79" s="158"/>
      <c r="BM79" s="158"/>
      <c r="BN79" s="158"/>
      <c r="BO79" s="158"/>
      <c r="BP79" s="158"/>
      <c r="CG79" s="158"/>
      <c r="CH79" s="158"/>
      <c r="CI79" s="158"/>
      <c r="CJ79" s="158"/>
      <c r="CK79" s="158"/>
      <c r="DB79" s="158"/>
      <c r="DC79" s="158"/>
      <c r="DD79" s="158"/>
      <c r="DE79" s="158"/>
      <c r="DF79" s="158"/>
      <c r="DW79" s="158"/>
      <c r="DX79" s="158"/>
      <c r="DY79" s="158"/>
      <c r="DZ79" s="158"/>
      <c r="EA79" s="158"/>
      <c r="ER79" s="158"/>
      <c r="ES79" s="158"/>
      <c r="ET79" s="158"/>
      <c r="EU79" s="158"/>
      <c r="EV79" s="158"/>
      <c r="FM79" s="158"/>
      <c r="FN79" s="158"/>
      <c r="FO79" s="158"/>
      <c r="FP79" s="158"/>
      <c r="FQ79" s="158"/>
      <c r="GH79" s="158"/>
      <c r="GI79" s="158"/>
      <c r="GJ79" s="158"/>
      <c r="GK79" s="158"/>
      <c r="GL79" s="158"/>
      <c r="HC79" s="158"/>
      <c r="HD79" s="158"/>
      <c r="HE79" s="158"/>
      <c r="HF79" s="158"/>
      <c r="HG79" s="158"/>
      <c r="HX79" s="158"/>
      <c r="HY79" s="158"/>
      <c r="HZ79" s="158"/>
      <c r="IA79" s="158"/>
      <c r="IB79" s="158"/>
    </row>
    <row r="80" spans="1:236" s="159" customFormat="1" ht="12.75" hidden="1">
      <c r="A80" s="158"/>
      <c r="B80" s="158"/>
      <c r="C80" s="158"/>
      <c r="D80" s="158"/>
      <c r="E80" s="158"/>
      <c r="V80" s="158"/>
      <c r="W80" s="158"/>
      <c r="X80" s="158"/>
      <c r="Y80" s="158"/>
      <c r="Z80" s="158"/>
      <c r="AQ80" s="158"/>
      <c r="AR80" s="158"/>
      <c r="AS80" s="158"/>
      <c r="AT80" s="158"/>
      <c r="AU80" s="158"/>
      <c r="BL80" s="158"/>
      <c r="BM80" s="158"/>
      <c r="BN80" s="158"/>
      <c r="BO80" s="158"/>
      <c r="BP80" s="158"/>
      <c r="CG80" s="158"/>
      <c r="CH80" s="158"/>
      <c r="CI80" s="158"/>
      <c r="CJ80" s="158"/>
      <c r="CK80" s="158"/>
      <c r="DB80" s="158"/>
      <c r="DC80" s="158"/>
      <c r="DD80" s="158"/>
      <c r="DE80" s="158"/>
      <c r="DF80" s="158"/>
      <c r="DW80" s="158"/>
      <c r="DX80" s="158"/>
      <c r="DY80" s="158"/>
      <c r="DZ80" s="158"/>
      <c r="EA80" s="158"/>
      <c r="ER80" s="158"/>
      <c r="ES80" s="158"/>
      <c r="ET80" s="158"/>
      <c r="EU80" s="158"/>
      <c r="EV80" s="158"/>
      <c r="FM80" s="158"/>
      <c r="FN80" s="158"/>
      <c r="FO80" s="158"/>
      <c r="FP80" s="158"/>
      <c r="FQ80" s="158"/>
      <c r="GH80" s="158"/>
      <c r="GI80" s="158"/>
      <c r="GJ80" s="158"/>
      <c r="GK80" s="158"/>
      <c r="GL80" s="158"/>
      <c r="HC80" s="158"/>
      <c r="HD80" s="158"/>
      <c r="HE80" s="158"/>
      <c r="HF80" s="158"/>
      <c r="HG80" s="158"/>
      <c r="HX80" s="158"/>
      <c r="HY80" s="158"/>
      <c r="HZ80" s="158"/>
      <c r="IA80" s="158"/>
      <c r="IB80" s="158"/>
    </row>
    <row r="81" spans="1:236" s="159" customFormat="1" ht="12.75" hidden="1">
      <c r="A81" s="158"/>
      <c r="B81" s="158"/>
      <c r="C81" s="158"/>
      <c r="D81" s="158"/>
      <c r="E81" s="158"/>
      <c r="V81" s="158"/>
      <c r="W81" s="158"/>
      <c r="X81" s="158"/>
      <c r="Y81" s="158"/>
      <c r="Z81" s="158"/>
      <c r="AQ81" s="158"/>
      <c r="AR81" s="158"/>
      <c r="AS81" s="158"/>
      <c r="AT81" s="158"/>
      <c r="AU81" s="158"/>
      <c r="BL81" s="158"/>
      <c r="BM81" s="158"/>
      <c r="BN81" s="158"/>
      <c r="BO81" s="158"/>
      <c r="BP81" s="158"/>
      <c r="CG81" s="158"/>
      <c r="CH81" s="158"/>
      <c r="CI81" s="158"/>
      <c r="CJ81" s="158"/>
      <c r="CK81" s="158"/>
      <c r="DB81" s="158"/>
      <c r="DC81" s="158"/>
      <c r="DD81" s="158"/>
      <c r="DE81" s="158"/>
      <c r="DF81" s="158"/>
      <c r="DW81" s="158"/>
      <c r="DX81" s="158"/>
      <c r="DY81" s="158"/>
      <c r="DZ81" s="158"/>
      <c r="EA81" s="158"/>
      <c r="ER81" s="158"/>
      <c r="ES81" s="158"/>
      <c r="ET81" s="158"/>
      <c r="EU81" s="158"/>
      <c r="EV81" s="158"/>
      <c r="FM81" s="158"/>
      <c r="FN81" s="158"/>
      <c r="FO81" s="158"/>
      <c r="FP81" s="158"/>
      <c r="FQ81" s="158"/>
      <c r="GH81" s="158"/>
      <c r="GI81" s="158"/>
      <c r="GJ81" s="158"/>
      <c r="GK81" s="158"/>
      <c r="GL81" s="158"/>
      <c r="HC81" s="158"/>
      <c r="HD81" s="158"/>
      <c r="HE81" s="158"/>
      <c r="HF81" s="158"/>
      <c r="HG81" s="158"/>
      <c r="HX81" s="158"/>
      <c r="HY81" s="158"/>
      <c r="HZ81" s="158"/>
      <c r="IA81" s="158"/>
      <c r="IB81" s="158"/>
    </row>
    <row r="82" s="159" customFormat="1" ht="12.75" hidden="1"/>
    <row r="83" s="159" customFormat="1" ht="12.75" hidden="1"/>
    <row r="84" s="159" customFormat="1" ht="12.75" hidden="1"/>
    <row r="85" s="159" customFormat="1" ht="12.75" hidden="1"/>
    <row r="86" s="159" customFormat="1" ht="12.75" hidden="1"/>
    <row r="87" s="159" customFormat="1" ht="12.75" hidden="1"/>
    <row r="88" s="159" customFormat="1" ht="12.75" hidden="1"/>
    <row r="89" s="159" customFormat="1" ht="12.75" hidden="1"/>
    <row r="90" s="159" customFormat="1" ht="12.75" hidden="1"/>
  </sheetData>
  <sheetProtection password="9FD1" sheet="1" objects="1" scenarios="1"/>
  <mergeCells count="552">
    <mergeCell ref="IQ10:IQ11"/>
    <mergeCell ref="DU10:DU11"/>
    <mergeCell ref="EP10:EP11"/>
    <mergeCell ref="FK10:FK11"/>
    <mergeCell ref="GF10:GF11"/>
    <mergeCell ref="IF10:IL10"/>
    <mergeCell ref="IN10:IP10"/>
    <mergeCell ref="HC10:HJ11"/>
    <mergeCell ref="FU10:GA10"/>
    <mergeCell ref="HK10:HQ10"/>
    <mergeCell ref="T10:T11"/>
    <mergeCell ref="AO10:AO11"/>
    <mergeCell ref="BJ10:BJ11"/>
    <mergeCell ref="CE10:CE11"/>
    <mergeCell ref="BT10:BZ10"/>
    <mergeCell ref="CB10:CD10"/>
    <mergeCell ref="EC51:ED51"/>
    <mergeCell ref="EE51:EF51"/>
    <mergeCell ref="EH51:EH53"/>
    <mergeCell ref="EK51:EL51"/>
    <mergeCell ref="EB52:EC52"/>
    <mergeCell ref="ED52:EE52"/>
    <mergeCell ref="EF52:EF53"/>
    <mergeCell ref="EG52:EG53"/>
    <mergeCell ref="EI52:EI53"/>
    <mergeCell ref="EJ52:EJ53"/>
    <mergeCell ref="DJ51:DK51"/>
    <mergeCell ref="DM51:DM53"/>
    <mergeCell ref="DP51:DQ51"/>
    <mergeCell ref="DI52:DJ52"/>
    <mergeCell ref="DK52:DK53"/>
    <mergeCell ref="DL52:DL53"/>
    <mergeCell ref="DN52:DN53"/>
    <mergeCell ref="DO52:DO53"/>
    <mergeCell ref="DP52:DQ52"/>
    <mergeCell ref="DP53:DQ53"/>
    <mergeCell ref="CW51:CX51"/>
    <mergeCell ref="DE51:DG51"/>
    <mergeCell ref="DG52:DH52"/>
    <mergeCell ref="CW53:CY53"/>
    <mergeCell ref="DH51:DI51"/>
    <mergeCell ref="A9:S9"/>
    <mergeCell ref="F15:G15"/>
    <mergeCell ref="A18:B18"/>
    <mergeCell ref="A16:E16"/>
    <mergeCell ref="F16:G16"/>
    <mergeCell ref="J16:J18"/>
    <mergeCell ref="O16:R16"/>
    <mergeCell ref="I14:O14"/>
    <mergeCell ref="I15:T15"/>
    <mergeCell ref="O17:Q17"/>
    <mergeCell ref="BG51:BH51"/>
    <mergeCell ref="BO51:BQ51"/>
    <mergeCell ref="BR51:BS51"/>
    <mergeCell ref="BT51:BU51"/>
    <mergeCell ref="AY51:AZ51"/>
    <mergeCell ref="BB51:BB53"/>
    <mergeCell ref="BE51:BF51"/>
    <mergeCell ref="AX52:AY52"/>
    <mergeCell ref="AZ52:AZ53"/>
    <mergeCell ref="BA52:BA53"/>
    <mergeCell ref="BC52:BC53"/>
    <mergeCell ref="BD52:BD53"/>
    <mergeCell ref="BE52:BF52"/>
    <mergeCell ref="BE53:BF53"/>
    <mergeCell ref="AT51:AV51"/>
    <mergeCell ref="AV52:AW52"/>
    <mergeCell ref="AJ53:AK53"/>
    <mergeCell ref="AL53:AN53"/>
    <mergeCell ref="AW51:AX51"/>
    <mergeCell ref="V18:W18"/>
    <mergeCell ref="Y51:AA51"/>
    <mergeCell ref="AB51:AC51"/>
    <mergeCell ref="AD51:AE51"/>
    <mergeCell ref="V19:AP19"/>
    <mergeCell ref="AG51:AG53"/>
    <mergeCell ref="AJ51:AK51"/>
    <mergeCell ref="AL51:AM51"/>
    <mergeCell ref="IC16:ID16"/>
    <mergeCell ref="IG16:IG18"/>
    <mergeCell ref="IL16:IO16"/>
    <mergeCell ref="AJ17:AL17"/>
    <mergeCell ref="BE17:BG17"/>
    <mergeCell ref="IL17:IN17"/>
    <mergeCell ref="AQ18:AR18"/>
    <mergeCell ref="BL18:BM18"/>
    <mergeCell ref="HH16:HI16"/>
    <mergeCell ref="HL16:HL18"/>
    <mergeCell ref="HQ16:HT16"/>
    <mergeCell ref="HX16:IB16"/>
    <mergeCell ref="HQ17:HS17"/>
    <mergeCell ref="HX18:HY18"/>
    <mergeCell ref="GM16:GN16"/>
    <mergeCell ref="GQ16:GQ18"/>
    <mergeCell ref="GV16:GY16"/>
    <mergeCell ref="HC16:HG16"/>
    <mergeCell ref="GV17:GX17"/>
    <mergeCell ref="HC18:HD18"/>
    <mergeCell ref="FR16:FS16"/>
    <mergeCell ref="FV16:FV18"/>
    <mergeCell ref="GA16:GD16"/>
    <mergeCell ref="GH16:GL16"/>
    <mergeCell ref="GA17:GC17"/>
    <mergeCell ref="GH18:GI18"/>
    <mergeCell ref="EW16:EX16"/>
    <mergeCell ref="FA16:FA18"/>
    <mergeCell ref="FF16:FI16"/>
    <mergeCell ref="FM16:FQ16"/>
    <mergeCell ref="FF17:FH17"/>
    <mergeCell ref="FM18:FN18"/>
    <mergeCell ref="EB16:EC16"/>
    <mergeCell ref="EF16:EF18"/>
    <mergeCell ref="EK16:EN16"/>
    <mergeCell ref="ER16:EV16"/>
    <mergeCell ref="EK17:EM17"/>
    <mergeCell ref="ER18:ES18"/>
    <mergeCell ref="DG16:DH16"/>
    <mergeCell ref="DK16:DK18"/>
    <mergeCell ref="DP16:DS16"/>
    <mergeCell ref="DW16:EA16"/>
    <mergeCell ref="DP17:DR17"/>
    <mergeCell ref="DW18:DX18"/>
    <mergeCell ref="CL16:CM16"/>
    <mergeCell ref="CP16:CP18"/>
    <mergeCell ref="CU16:CX16"/>
    <mergeCell ref="DB16:DF16"/>
    <mergeCell ref="CU17:CW17"/>
    <mergeCell ref="DB18:DC18"/>
    <mergeCell ref="BQ16:BR16"/>
    <mergeCell ref="BU16:BU18"/>
    <mergeCell ref="BZ16:CC16"/>
    <mergeCell ref="CG16:CK16"/>
    <mergeCell ref="BZ17:CB17"/>
    <mergeCell ref="CG18:CH18"/>
    <mergeCell ref="IF15:IQ15"/>
    <mergeCell ref="V16:Z16"/>
    <mergeCell ref="AA16:AB16"/>
    <mergeCell ref="AE16:AE18"/>
    <mergeCell ref="AJ16:AM16"/>
    <mergeCell ref="AQ16:AU16"/>
    <mergeCell ref="AV16:AW16"/>
    <mergeCell ref="AZ16:AZ18"/>
    <mergeCell ref="BE16:BH16"/>
    <mergeCell ref="BL16:BP16"/>
    <mergeCell ref="HH15:HI15"/>
    <mergeCell ref="HK15:HV15"/>
    <mergeCell ref="HX15:IA15"/>
    <mergeCell ref="IC15:ID15"/>
    <mergeCell ref="GH15:GK15"/>
    <mergeCell ref="GM15:GN15"/>
    <mergeCell ref="GP15:HA15"/>
    <mergeCell ref="HC15:HF15"/>
    <mergeCell ref="EZ15:FK15"/>
    <mergeCell ref="FM15:FP15"/>
    <mergeCell ref="FR15:FS15"/>
    <mergeCell ref="FU15:GF15"/>
    <mergeCell ref="EB15:EC15"/>
    <mergeCell ref="EE15:EP15"/>
    <mergeCell ref="ER15:EU15"/>
    <mergeCell ref="EW15:EX15"/>
    <mergeCell ref="DB15:DE15"/>
    <mergeCell ref="DG15:DH15"/>
    <mergeCell ref="DJ15:DU15"/>
    <mergeCell ref="DW15:DZ15"/>
    <mergeCell ref="BT15:CE15"/>
    <mergeCell ref="CG15:CJ15"/>
    <mergeCell ref="CL15:CM15"/>
    <mergeCell ref="CO15:CZ15"/>
    <mergeCell ref="AV15:AW15"/>
    <mergeCell ref="AY15:BJ15"/>
    <mergeCell ref="BL15:BO15"/>
    <mergeCell ref="BQ15:BR15"/>
    <mergeCell ref="V15:Y15"/>
    <mergeCell ref="AA15:AB15"/>
    <mergeCell ref="AD15:AO15"/>
    <mergeCell ref="AQ15:AT15"/>
    <mergeCell ref="FU14:GA14"/>
    <mergeCell ref="GP14:GV14"/>
    <mergeCell ref="HK14:HQ14"/>
    <mergeCell ref="IF14:IL14"/>
    <mergeCell ref="IF12:IL13"/>
    <mergeCell ref="IM12:IM13"/>
    <mergeCell ref="IN12:IP13"/>
    <mergeCell ref="AD14:AJ14"/>
    <mergeCell ref="AY14:BE14"/>
    <mergeCell ref="BT14:BZ14"/>
    <mergeCell ref="CO14:CU14"/>
    <mergeCell ref="DJ14:DP14"/>
    <mergeCell ref="EE14:EK14"/>
    <mergeCell ref="EZ14:FF14"/>
    <mergeCell ref="HR12:HR13"/>
    <mergeCell ref="HS12:HU13"/>
    <mergeCell ref="HX12:IC13"/>
    <mergeCell ref="ID12:IE13"/>
    <mergeCell ref="GX12:GZ13"/>
    <mergeCell ref="HC12:HH13"/>
    <mergeCell ref="HI12:HJ13"/>
    <mergeCell ref="HK12:HQ13"/>
    <mergeCell ref="GH12:GM13"/>
    <mergeCell ref="GN12:GO13"/>
    <mergeCell ref="GP12:GV13"/>
    <mergeCell ref="GW12:GW13"/>
    <mergeCell ref="FS12:FT13"/>
    <mergeCell ref="FU12:GA13"/>
    <mergeCell ref="GB12:GB13"/>
    <mergeCell ref="GC12:GE13"/>
    <mergeCell ref="EZ12:FF13"/>
    <mergeCell ref="FG12:FG13"/>
    <mergeCell ref="FH12:FJ13"/>
    <mergeCell ref="FM12:FR13"/>
    <mergeCell ref="EL12:EL13"/>
    <mergeCell ref="EM12:EO13"/>
    <mergeCell ref="ER12:EW13"/>
    <mergeCell ref="EX12:EY13"/>
    <mergeCell ref="DR12:DT13"/>
    <mergeCell ref="DW12:EB13"/>
    <mergeCell ref="EC12:ED13"/>
    <mergeCell ref="EE12:EK13"/>
    <mergeCell ref="DB12:DG13"/>
    <mergeCell ref="DH12:DI13"/>
    <mergeCell ref="DJ12:DP13"/>
    <mergeCell ref="DQ12:DQ13"/>
    <mergeCell ref="CM12:CN13"/>
    <mergeCell ref="CO12:CU13"/>
    <mergeCell ref="CV12:CV13"/>
    <mergeCell ref="CW12:CY13"/>
    <mergeCell ref="BT12:BZ13"/>
    <mergeCell ref="CA12:CA13"/>
    <mergeCell ref="CB12:CD13"/>
    <mergeCell ref="CG12:CL13"/>
    <mergeCell ref="BF12:BF13"/>
    <mergeCell ref="BG12:BI13"/>
    <mergeCell ref="BL12:BQ13"/>
    <mergeCell ref="BR12:BS13"/>
    <mergeCell ref="V12:AA13"/>
    <mergeCell ref="AB12:AC13"/>
    <mergeCell ref="AD12:AJ13"/>
    <mergeCell ref="AK12:AK13"/>
    <mergeCell ref="AL12:AN13"/>
    <mergeCell ref="AQ12:AV13"/>
    <mergeCell ref="AW12:AX13"/>
    <mergeCell ref="AY12:BE13"/>
    <mergeCell ref="HS10:HU10"/>
    <mergeCell ref="HX10:IE11"/>
    <mergeCell ref="GC10:GE10"/>
    <mergeCell ref="GH10:GO11"/>
    <mergeCell ref="GP10:GV10"/>
    <mergeCell ref="GX10:GZ10"/>
    <mergeCell ref="HA10:HA11"/>
    <mergeCell ref="HV10:HV11"/>
    <mergeCell ref="ER10:EY11"/>
    <mergeCell ref="EZ10:FF10"/>
    <mergeCell ref="FH10:FJ10"/>
    <mergeCell ref="FM10:FT11"/>
    <mergeCell ref="CZ10:CZ11"/>
    <mergeCell ref="DW10:ED11"/>
    <mergeCell ref="EE10:EK10"/>
    <mergeCell ref="EM10:EO10"/>
    <mergeCell ref="CG10:CN11"/>
    <mergeCell ref="CO10:CU10"/>
    <mergeCell ref="GH9:GZ9"/>
    <mergeCell ref="HC9:HU9"/>
    <mergeCell ref="ER9:FJ9"/>
    <mergeCell ref="FM9:GE9"/>
    <mergeCell ref="CW10:CY10"/>
    <mergeCell ref="DB10:DI11"/>
    <mergeCell ref="DJ10:DP10"/>
    <mergeCell ref="DR10:DT10"/>
    <mergeCell ref="HX9:IP9"/>
    <mergeCell ref="V10:AC11"/>
    <mergeCell ref="AD10:AJ10"/>
    <mergeCell ref="AL10:AN10"/>
    <mergeCell ref="AQ10:AX11"/>
    <mergeCell ref="AY10:BE10"/>
    <mergeCell ref="BG10:BI10"/>
    <mergeCell ref="BL10:BS11"/>
    <mergeCell ref="DB9:DT9"/>
    <mergeCell ref="DW9:EO9"/>
    <mergeCell ref="V9:AN9"/>
    <mergeCell ref="AQ9:BI9"/>
    <mergeCell ref="BL9:CD9"/>
    <mergeCell ref="CG9:CY9"/>
    <mergeCell ref="I10:O10"/>
    <mergeCell ref="I12:O13"/>
    <mergeCell ref="A56:B58"/>
    <mergeCell ref="D55:T55"/>
    <mergeCell ref="D56:T56"/>
    <mergeCell ref="D57:T57"/>
    <mergeCell ref="D58:T58"/>
    <mergeCell ref="A55:B55"/>
    <mergeCell ref="A10:H11"/>
    <mergeCell ref="D51:F51"/>
    <mergeCell ref="D54:F54"/>
    <mergeCell ref="A54:B54"/>
    <mergeCell ref="A12:F13"/>
    <mergeCell ref="G12:H13"/>
    <mergeCell ref="A15:D15"/>
    <mergeCell ref="A19:U19"/>
    <mergeCell ref="P12:P13"/>
    <mergeCell ref="Q53:S53"/>
    <mergeCell ref="I54:N54"/>
    <mergeCell ref="J52:J53"/>
    <mergeCell ref="Q10:S10"/>
    <mergeCell ref="Q12:S13"/>
    <mergeCell ref="F52:G52"/>
    <mergeCell ref="L51:L53"/>
    <mergeCell ref="I51:J51"/>
    <mergeCell ref="Q51:R51"/>
    <mergeCell ref="G51:H51"/>
    <mergeCell ref="O51:P51"/>
    <mergeCell ref="O53:P53"/>
    <mergeCell ref="O52:P52"/>
    <mergeCell ref="K52:K53"/>
    <mergeCell ref="M52:M53"/>
    <mergeCell ref="N52:N53"/>
    <mergeCell ref="H52:I52"/>
    <mergeCell ref="O54:T54"/>
    <mergeCell ref="FH51:FI51"/>
    <mergeCell ref="FP51:FR51"/>
    <mergeCell ref="FH53:FJ53"/>
    <mergeCell ref="EM51:EN51"/>
    <mergeCell ref="EU51:EW51"/>
    <mergeCell ref="EX51:EY51"/>
    <mergeCell ref="EZ51:FA51"/>
    <mergeCell ref="FB52:FB53"/>
    <mergeCell ref="FD52:FD53"/>
    <mergeCell ref="FZ52:FZ53"/>
    <mergeCell ref="FE52:FE53"/>
    <mergeCell ref="FS51:FT51"/>
    <mergeCell ref="FU51:FV51"/>
    <mergeCell ref="FX51:FX53"/>
    <mergeCell ref="FF52:FG52"/>
    <mergeCell ref="FF53:FG53"/>
    <mergeCell ref="GX51:GY51"/>
    <mergeCell ref="HF51:HH51"/>
    <mergeCell ref="GX53:GZ53"/>
    <mergeCell ref="GC51:GD51"/>
    <mergeCell ref="GK51:GM51"/>
    <mergeCell ref="GN51:GO51"/>
    <mergeCell ref="GP51:GQ51"/>
    <mergeCell ref="GR52:GR53"/>
    <mergeCell ref="GT52:GT53"/>
    <mergeCell ref="GU52:GU53"/>
    <mergeCell ref="HQ51:HR51"/>
    <mergeCell ref="HH52:HI52"/>
    <mergeCell ref="HJ52:HK52"/>
    <mergeCell ref="HL52:HL53"/>
    <mergeCell ref="HM52:HM53"/>
    <mergeCell ref="HO52:HO53"/>
    <mergeCell ref="HP52:HP53"/>
    <mergeCell ref="HQ52:HR52"/>
    <mergeCell ref="IL51:IM51"/>
    <mergeCell ref="IN51:IO51"/>
    <mergeCell ref="AA52:AB52"/>
    <mergeCell ref="AC52:AD52"/>
    <mergeCell ref="AE52:AE53"/>
    <mergeCell ref="AF52:AF53"/>
    <mergeCell ref="AH52:AH53"/>
    <mergeCell ref="AI52:AI53"/>
    <mergeCell ref="AJ52:AK52"/>
    <mergeCell ref="HS51:HT51"/>
    <mergeCell ref="CL52:CM52"/>
    <mergeCell ref="CN52:CO52"/>
    <mergeCell ref="CP52:CP53"/>
    <mergeCell ref="II51:II53"/>
    <mergeCell ref="IA51:IC51"/>
    <mergeCell ref="ID51:IE51"/>
    <mergeCell ref="IF51:IG51"/>
    <mergeCell ref="HI51:HJ51"/>
    <mergeCell ref="HK51:HL51"/>
    <mergeCell ref="HN51:HN53"/>
    <mergeCell ref="CQ52:CQ53"/>
    <mergeCell ref="CS52:CS53"/>
    <mergeCell ref="CT52:CT53"/>
    <mergeCell ref="CU52:CV52"/>
    <mergeCell ref="CU53:CV53"/>
    <mergeCell ref="CR51:CR53"/>
    <mergeCell ref="CU51:CV51"/>
    <mergeCell ref="EK52:EL52"/>
    <mergeCell ref="EW52:EX52"/>
    <mergeCell ref="EY52:EZ52"/>
    <mergeCell ref="FA52:FA53"/>
    <mergeCell ref="FC51:FC53"/>
    <mergeCell ref="FF51:FG51"/>
    <mergeCell ref="GA52:GB52"/>
    <mergeCell ref="GM52:GN52"/>
    <mergeCell ref="GA51:GB51"/>
    <mergeCell ref="FR52:FS52"/>
    <mergeCell ref="FT52:FU52"/>
    <mergeCell ref="FV52:FV53"/>
    <mergeCell ref="FW52:FW53"/>
    <mergeCell ref="FY52:FY53"/>
    <mergeCell ref="GO52:GP52"/>
    <mergeCell ref="GQ52:GQ53"/>
    <mergeCell ref="GA53:GB53"/>
    <mergeCell ref="GC53:GE53"/>
    <mergeCell ref="GV52:GW52"/>
    <mergeCell ref="GV53:GW53"/>
    <mergeCell ref="GS51:GS53"/>
    <mergeCell ref="GV51:GW51"/>
    <mergeCell ref="IE52:IF52"/>
    <mergeCell ref="IG52:IG53"/>
    <mergeCell ref="HQ53:HR53"/>
    <mergeCell ref="HS53:HU53"/>
    <mergeCell ref="BG53:BI53"/>
    <mergeCell ref="BZ53:CA53"/>
    <mergeCell ref="CB53:CD53"/>
    <mergeCell ref="BX52:BX53"/>
    <mergeCell ref="BY52:BY53"/>
    <mergeCell ref="BZ52:CA52"/>
    <mergeCell ref="BQ52:BR52"/>
    <mergeCell ref="BS52:BT52"/>
    <mergeCell ref="BU52:BU53"/>
    <mergeCell ref="BV52:BV53"/>
    <mergeCell ref="DR53:DT53"/>
    <mergeCell ref="EK53:EL53"/>
    <mergeCell ref="EM53:EO53"/>
    <mergeCell ref="IN53:IP53"/>
    <mergeCell ref="IH52:IH53"/>
    <mergeCell ref="IJ52:IJ53"/>
    <mergeCell ref="IK52:IK53"/>
    <mergeCell ref="IL52:IM52"/>
    <mergeCell ref="IL53:IM53"/>
    <mergeCell ref="IC52:ID52"/>
    <mergeCell ref="V54:W54"/>
    <mergeCell ref="Y54:AA54"/>
    <mergeCell ref="AD54:AI54"/>
    <mergeCell ref="AJ54:AO54"/>
    <mergeCell ref="AQ54:AR54"/>
    <mergeCell ref="AT54:AV54"/>
    <mergeCell ref="AY54:BD54"/>
    <mergeCell ref="BE54:BJ54"/>
    <mergeCell ref="BL54:BM54"/>
    <mergeCell ref="BO54:BQ54"/>
    <mergeCell ref="BT54:BY54"/>
    <mergeCell ref="BZ54:CE54"/>
    <mergeCell ref="CG54:CH54"/>
    <mergeCell ref="CJ54:CL54"/>
    <mergeCell ref="CO54:CT54"/>
    <mergeCell ref="CU54:CZ54"/>
    <mergeCell ref="DB54:DC54"/>
    <mergeCell ref="DE54:DG54"/>
    <mergeCell ref="DJ54:DO54"/>
    <mergeCell ref="DP54:DU54"/>
    <mergeCell ref="DW54:DX54"/>
    <mergeCell ref="DZ54:EB54"/>
    <mergeCell ref="EE54:EJ54"/>
    <mergeCell ref="EK54:EP54"/>
    <mergeCell ref="ER54:ES54"/>
    <mergeCell ref="EU54:EW54"/>
    <mergeCell ref="EZ54:FE54"/>
    <mergeCell ref="FF54:FK54"/>
    <mergeCell ref="FM54:FN54"/>
    <mergeCell ref="FP54:FR54"/>
    <mergeCell ref="FU54:FZ54"/>
    <mergeCell ref="GA54:GF54"/>
    <mergeCell ref="GH54:GI54"/>
    <mergeCell ref="GK54:GM54"/>
    <mergeCell ref="GP54:GU54"/>
    <mergeCell ref="GV54:HA54"/>
    <mergeCell ref="HC54:HD54"/>
    <mergeCell ref="HF54:HH54"/>
    <mergeCell ref="HK54:HP54"/>
    <mergeCell ref="HQ54:HV54"/>
    <mergeCell ref="HX54:HY54"/>
    <mergeCell ref="IA54:IC54"/>
    <mergeCell ref="IF54:IK54"/>
    <mergeCell ref="IL54:IQ54"/>
    <mergeCell ref="V55:W55"/>
    <mergeCell ref="Y55:AO55"/>
    <mergeCell ref="AQ55:AR55"/>
    <mergeCell ref="AT55:BJ55"/>
    <mergeCell ref="BL55:BM55"/>
    <mergeCell ref="BO55:CE55"/>
    <mergeCell ref="CG55:CH55"/>
    <mergeCell ref="CJ55:CZ55"/>
    <mergeCell ref="DB55:DC55"/>
    <mergeCell ref="DE55:DU55"/>
    <mergeCell ref="DW55:DX55"/>
    <mergeCell ref="DZ55:EP55"/>
    <mergeCell ref="ER55:ES55"/>
    <mergeCell ref="EU55:FK55"/>
    <mergeCell ref="FM55:FN55"/>
    <mergeCell ref="FP55:GF55"/>
    <mergeCell ref="GH55:GI55"/>
    <mergeCell ref="GK55:HA55"/>
    <mergeCell ref="HC55:HD55"/>
    <mergeCell ref="HF55:HV55"/>
    <mergeCell ref="HX55:HY55"/>
    <mergeCell ref="IA55:IQ55"/>
    <mergeCell ref="V56:W58"/>
    <mergeCell ref="Y56:AO56"/>
    <mergeCell ref="AQ56:AR58"/>
    <mergeCell ref="AT56:BJ56"/>
    <mergeCell ref="BL56:BM58"/>
    <mergeCell ref="BO56:CE56"/>
    <mergeCell ref="CG56:CH58"/>
    <mergeCell ref="CJ56:CZ56"/>
    <mergeCell ref="DB56:DC58"/>
    <mergeCell ref="DE56:DU56"/>
    <mergeCell ref="DW56:DX58"/>
    <mergeCell ref="DZ56:EP56"/>
    <mergeCell ref="ER56:ES58"/>
    <mergeCell ref="EU56:FK56"/>
    <mergeCell ref="FM56:FN58"/>
    <mergeCell ref="FP56:GF56"/>
    <mergeCell ref="GH56:GI58"/>
    <mergeCell ref="GK56:HA56"/>
    <mergeCell ref="HC56:HD58"/>
    <mergeCell ref="FP57:GF57"/>
    <mergeCell ref="GK57:HA57"/>
    <mergeCell ref="GK58:HA58"/>
    <mergeCell ref="HF56:HV56"/>
    <mergeCell ref="HX56:HY58"/>
    <mergeCell ref="IA56:IQ56"/>
    <mergeCell ref="Y57:AO57"/>
    <mergeCell ref="AT57:BJ57"/>
    <mergeCell ref="BO57:CE57"/>
    <mergeCell ref="CJ57:CZ57"/>
    <mergeCell ref="DE57:DU57"/>
    <mergeCell ref="DZ57:EP57"/>
    <mergeCell ref="EU57:FK57"/>
    <mergeCell ref="HF57:HV57"/>
    <mergeCell ref="IA57:IQ57"/>
    <mergeCell ref="Y58:AO58"/>
    <mergeCell ref="AT58:BJ58"/>
    <mergeCell ref="BO58:CE58"/>
    <mergeCell ref="CJ58:CZ58"/>
    <mergeCell ref="DE58:DU58"/>
    <mergeCell ref="DZ58:EP58"/>
    <mergeCell ref="EU58:FK58"/>
    <mergeCell ref="FP58:GF58"/>
    <mergeCell ref="HF58:HV58"/>
    <mergeCell ref="IA58:IQ58"/>
    <mergeCell ref="BW51:BW53"/>
    <mergeCell ref="BZ51:CA51"/>
    <mergeCell ref="CB51:CC51"/>
    <mergeCell ref="CJ51:CL51"/>
    <mergeCell ref="CM51:CN51"/>
    <mergeCell ref="CO51:CP51"/>
    <mergeCell ref="DR51:DS51"/>
    <mergeCell ref="DZ51:EB51"/>
    <mergeCell ref="AQ19:BK19"/>
    <mergeCell ref="BL19:CF19"/>
    <mergeCell ref="CG19:DA19"/>
    <mergeCell ref="DB19:DV19"/>
    <mergeCell ref="HC19:HW19"/>
    <mergeCell ref="HX19:IR19"/>
    <mergeCell ref="DW19:EQ19"/>
    <mergeCell ref="ER19:FL19"/>
    <mergeCell ref="FM19:GG19"/>
    <mergeCell ref="GH19:HB19"/>
  </mergeCells>
  <conditionalFormatting sqref="L20:L50 II20:II50 BB20:BB50 BW20:BW50 CR20:CR50 DM20:DM50 EH20:EH50 FC20:FC50 FX20:FX50 GS20:GS50 HN20:HN50 AG20:AG50">
    <cfRule type="expression" priority="1" dxfId="7" stopIfTrue="1">
      <formula>$E20=0</formula>
    </cfRule>
    <cfRule type="cellIs" priority="2" dxfId="8" operator="greaterThan" stopIfTrue="1">
      <formula>0</formula>
    </cfRule>
  </conditionalFormatting>
  <conditionalFormatting sqref="HH20:HH50 IC20:IC50 AA20:AA50 AV20:AV50 BQ20:BQ50 CL20:CL50 DG20:DG50 EB20:EB50 EW20:EW50 FR20:FR50 GM20:GM50 F20:F50">
    <cfRule type="expression" priority="3" dxfId="7" stopIfTrue="1">
      <formula>D20=0</formula>
    </cfRule>
    <cfRule type="cellIs" priority="4" dxfId="8" operator="greaterThan" stopIfTrue="1">
      <formula>0</formula>
    </cfRule>
  </conditionalFormatting>
  <conditionalFormatting sqref="HI20:HI50 ID20:ID50 AB20:AB50 AW20:AW50 BR20:BR50 CM20:CM50 DH20:DH50 EC20:EC50 EX20:EX50 FS20:FS50 GN20:GN50 G20:G50">
    <cfRule type="expression" priority="5" dxfId="7" stopIfTrue="1">
      <formula>D20=0</formula>
    </cfRule>
    <cfRule type="cellIs" priority="6" dxfId="8" operator="greaterThan" stopIfTrue="1">
      <formula>0</formula>
    </cfRule>
  </conditionalFormatting>
  <conditionalFormatting sqref="H20:H50 HJ20:HJ50 AC20:AC50 AX20:AX50 BS20:BS50 CN20:CN50 DI20:DI50 ED20:ED50 EY20:EY50 FT20:FT50 GO20:GO50 IE20:IE50">
    <cfRule type="expression" priority="7" dxfId="7" stopIfTrue="1">
      <formula>D20=0</formula>
    </cfRule>
    <cfRule type="cellIs" priority="8" dxfId="9" operator="greaterThan" stopIfTrue="1">
      <formula>0</formula>
    </cfRule>
  </conditionalFormatting>
  <conditionalFormatting sqref="J20:J50 HL20:HL50 AE20:AE50 AZ20:AZ50 BU20:BU50 CP20:CP50 DK20:DK50 EF20:EF50 FA20:FA50 FV20:FV50 GQ20:GQ50 IG20:IG50">
    <cfRule type="expression" priority="9" dxfId="7" stopIfTrue="1">
      <formula>D20=0</formula>
    </cfRule>
    <cfRule type="cellIs" priority="10" dxfId="10" operator="equal" stopIfTrue="1">
      <formula>"!"</formula>
    </cfRule>
  </conditionalFormatting>
  <conditionalFormatting sqref="K20:K50 IH20:IH50 BA20:BA50 BV20:BV50 CQ20:CQ50 DL20:DL50 EG20:EG50 FB20:FB50 FW20:FW50 GR20:GR50 HM20:HM50 AF20:AF50">
    <cfRule type="expression" priority="11" dxfId="7" stopIfTrue="1">
      <formula>D20=0</formula>
    </cfRule>
    <cfRule type="cellIs" priority="12" dxfId="10" operator="equal" stopIfTrue="1">
      <formula>"!"</formula>
    </cfRule>
  </conditionalFormatting>
  <conditionalFormatting sqref="M20:M50 IJ20:IJ50 BC20:BC50 BX20:BX50 CS20:CS50 DN20:DN50 EI20:EI50 FD20:FD50 FY20:FY50 GT20:GT50 HO20:HO50 AH20:AH50">
    <cfRule type="expression" priority="13" dxfId="7" stopIfTrue="1">
      <formula>D20=0</formula>
    </cfRule>
    <cfRule type="cellIs" priority="14" dxfId="10" operator="equal" stopIfTrue="1">
      <formula>"!"</formula>
    </cfRule>
  </conditionalFormatting>
  <conditionalFormatting sqref="N20:N50 AI20:AI50 BD20:BD50 BY20:BY50 CT20:CT50 DO20:DO50 EJ20:EJ50 FE20:FE50 FZ20:FZ50 GU20:GU50 HP20:HP50 IK20:IK50">
    <cfRule type="expression" priority="15" dxfId="7" stopIfTrue="1">
      <formula>D20=0</formula>
    </cfRule>
    <cfRule type="cellIs" priority="16" dxfId="10" operator="equal" stopIfTrue="1">
      <formula>"!"</formula>
    </cfRule>
  </conditionalFormatting>
  <conditionalFormatting sqref="I20:I50 AD20:AD50 AY20:AY50 BT20:BT50 CO20:CO50 DJ20:DJ50 EE20:EE50 IF20:IF50 FU20:FU50 GP20:GP50 HK20:HK50 EZ20:EZ50">
    <cfRule type="expression" priority="17" dxfId="7" stopIfTrue="1">
      <formula>D20=0</formula>
    </cfRule>
    <cfRule type="cellIs" priority="18" dxfId="8" operator="greaterThan" stopIfTrue="1">
      <formula>""</formula>
    </cfRule>
  </conditionalFormatting>
  <conditionalFormatting sqref="S21:S50 AN21:AN50 BI21:BI50 CD21:CD50 CY21:CY50 DT21:DT50 EO21:EO50 FJ21:FJ50 GE21:GE50 GZ21:GZ50 HU21:HU50 IP21:IP50">
    <cfRule type="expression" priority="19" dxfId="7" stopIfTrue="1">
      <formula>D21=0</formula>
    </cfRule>
  </conditionalFormatting>
  <conditionalFormatting sqref="D20:D50 Y20:Y50 AT20:AT50 BO20:BO50 CJ20:CJ50 DE20:DE50 DZ20:DZ50 EU20:EU50 FP20:FP50 GK20:GK50 HF20:HF50 IA20:IA50">
    <cfRule type="expression" priority="20" dxfId="0" stopIfTrue="1">
      <formula>A20=""</formula>
    </cfRule>
    <cfRule type="expression" priority="21" dxfId="1" stopIfTrue="1">
      <formula>A20=P$10</formula>
    </cfRule>
    <cfRule type="expression" priority="22" dxfId="11" stopIfTrue="1">
      <formula>A20=P$12</formula>
    </cfRule>
  </conditionalFormatting>
  <conditionalFormatting sqref="O51 AJ51 BE51 BZ51 CU51 DP51 EK51 FF51 GA51 GV51 HQ51 IL51">
    <cfRule type="expression" priority="23" dxfId="12" stopIfTrue="1">
      <formula>P49="nein"</formula>
    </cfRule>
  </conditionalFormatting>
  <conditionalFormatting sqref="O20:O50 AJ20:AJ50 BE20:BE50 BZ20:BZ50 CU20:CU50 DP20:DP50 EK20:EK50 FF20:FF50 GA20:GA50 GV20:GV50 HQ20:HQ50 IL20:IL50">
    <cfRule type="expression" priority="24" dxfId="7" stopIfTrue="1">
      <formula>D20=0</formula>
    </cfRule>
  </conditionalFormatting>
  <conditionalFormatting sqref="P20:P50 AK20:AK50 BF20:BF50 CA20:CA50 CV20:CV50 DQ20:DQ50 EL20:EL50 FG20:FG50 GB20:GB50 GW20:GW50 HR20:HR50 IM20:IM50">
    <cfRule type="expression" priority="25" dxfId="7" stopIfTrue="1">
      <formula>D20=0</formula>
    </cfRule>
  </conditionalFormatting>
  <conditionalFormatting sqref="Q20:Q50 AL20:AL50 BG20:BG50 CB20:CB50 CW20:CW50 DR20:DR50 EM20:EM50 FH20:FH50 GC20:GC50 GX20:GX50 HS20:HS50 IN20:IN50">
    <cfRule type="expression" priority="26" dxfId="7" stopIfTrue="1">
      <formula>D20=0</formula>
    </cfRule>
  </conditionalFormatting>
  <conditionalFormatting sqref="R20:R50 AM20:AM50 BH20:BH50 CC20:CC50 CX20:CX50 DS20:DS50 EN20:EN50 FI20:FI50 GD20:GD50 GY20:GY50 HT20:HT50 IO20:IO50">
    <cfRule type="expression" priority="27" dxfId="7" stopIfTrue="1">
      <formula>D20=0</formula>
    </cfRule>
  </conditionalFormatting>
  <conditionalFormatting sqref="C51 X51 AS51 BN51 CI51 DD51 DY51 ET51 FO51 GJ51 HE51 HZ51">
    <cfRule type="expression" priority="28" dxfId="3" stopIfTrue="1">
      <formula>#REF!="tarifl. AZ"</formula>
    </cfRule>
  </conditionalFormatting>
  <conditionalFormatting sqref="I15 E20:E50 P8 A20:C50 S11 AD15 AY15 BT15 CO15 DJ15 EE15 EZ15 FU15 GP15 HK15 IF15 Z20:Z50 AU20:AU50 BP20:BP50 CK20:CK50 DF20:DF50 EA20:EA50 EV20:EV50 FQ20:FQ50 GL20:GL50 HG20:HG50 IB20:IB50 AN11 BI11 CD11 CY11 DT11 EO11 FJ11 GE11 GZ11 HU11 IP11 V20:X50 AQ20:AS50 BL20:BN50 CG20:CI50 DB20:DD50 DW20:DY50 ER20:ET50 FM20:FO50 GH20:GJ50 HC20:HE50 HX20:HZ50 AK8 BF8 CA8 CV8 DQ8 EL8 FG8 GB8 GW8 HR8 IM8">
    <cfRule type="cellIs" priority="29" dxfId="4" operator="equal" stopIfTrue="1">
      <formula>"Sa"</formula>
    </cfRule>
    <cfRule type="cellIs" priority="30" dxfId="4" operator="equal" stopIfTrue="1">
      <formula>"So"</formula>
    </cfRule>
  </conditionalFormatting>
  <conditionalFormatting sqref="S20 AN20 BI20 CD20 CY20 DT20 EO20 FJ20 GE20 GZ20 HU20 IP20">
    <cfRule type="expression" priority="31" dxfId="7" stopIfTrue="1">
      <formula>D20=0</formula>
    </cfRule>
  </conditionalFormatting>
  <conditionalFormatting sqref="T20:T50 HV20:HV50 AO20:AO50 BJ20:BJ50 CE20:CE50 CZ20:CZ50 DU20:DU50 EP20:EP50 FK20:FK50 GF20:GF50 HA20:HA50 IQ20:IQ50">
    <cfRule type="expression" priority="32" dxfId="7" stopIfTrue="1">
      <formula>D20=0</formula>
    </cfRule>
  </conditionalFormatting>
  <conditionalFormatting sqref="O53:P53 BE53:BF53 BZ53:CA53 CU53:CV53 EK53:EL53 FF53:FG53 GA53:GB53 GV53:GW53 HQ53:HR53 IL53:IM53 AJ53:AK53 DP53:DQ53">
    <cfRule type="expression" priority="33" dxfId="3" stopIfTrue="1">
      <formula>H54=0</formula>
    </cfRule>
  </conditionalFormatting>
  <conditionalFormatting sqref="Q53:S53 BG53:BI53 CB53:CD53 CW53:CY53 EM53:EO53 FH53:FJ53 GC53:GE53 GX53:GZ53 HS53:HU53 IN53:IP53 AL53:AN53 DR53:DT53">
    <cfRule type="expression" priority="34" dxfId="3" stopIfTrue="1">
      <formula>H54=0</formula>
    </cfRule>
  </conditionalFormatting>
  <conditionalFormatting sqref="T53 AO53 BJ53 CE53 DU53 EP53 FK53 GF53 HA53 HV53 CZ53 IQ53">
    <cfRule type="expression" priority="35" dxfId="3" stopIfTrue="1">
      <formula>H54=0</formula>
    </cfRule>
  </conditionalFormatting>
  <conditionalFormatting sqref="O54:T54 BE54:BJ54 BZ54:CE54 CU54:CZ54 EK54:EP54 FF54:FK54 GA54:GF54 GV54:HA54 HQ54:HV54 IL54:IQ54 AJ54:AO54 DP54:DU54">
    <cfRule type="expression" priority="36" dxfId="3" stopIfTrue="1">
      <formula>H54=0</formula>
    </cfRule>
  </conditionalFormatting>
  <conditionalFormatting sqref="GZ51 HU51 IP51 GE51 FJ51 EO51 DT51 CY51 CD51 BI51 AN51 S51 J52:K53 M52:N53 BC52:BD53 BX52:BY53 CS52:CT53 DN52:DO53 EI52:EJ53 FD52:FE53 FY52:FZ53 GT52:GU53 HO52:HP53 IJ52:IK53 IG52:IH53 AZ52:BA53 BU52:BV53 CP52:CQ53 DK52:DL53 EF52:EG53 FA52:FB53 FV52:FW53 GQ52:GR53 HL52:HM53 AE52:AF53 AH52:AI53">
    <cfRule type="cellIs" priority="37" dxfId="3" operator="equal" stopIfTrue="1">
      <formula>0</formula>
    </cfRule>
  </conditionalFormatting>
  <conditionalFormatting sqref="HA51 HV51 IQ51 GF51 FK51 EP51 DU51 CZ51 CE51 BJ51 AO51 T51">
    <cfRule type="expression" priority="38" dxfId="3" stopIfTrue="1">
      <formula>S51=0</formula>
    </cfRule>
  </conditionalFormatting>
  <conditionalFormatting sqref="I54:N54 AD54:AI54 AY54:BD54 BT54:BY54 CO54:CT54 DJ54:DO54 EE54:EJ54 EZ54:FE54 FU54:FZ54 GP54:GU54 HK54:HP54 IF54:IK54">
    <cfRule type="expression" priority="39" dxfId="3" stopIfTrue="1">
      <formula>K52=0</formula>
    </cfRule>
  </conditionalFormatting>
  <conditionalFormatting sqref="HM51 M51:N51 GR51 BC51:BD51 BX51:BY51 CS51:CT51 DN51:DO51 EI51:EJ51 FD51:FE51 FY51:FZ51 GT51:GU51 HO51:HP51 IJ51:IK51 K51 IH51 BA51 BV51 CQ51 DL51 EG51 FB51 FW51 AH51:AI51 AF51">
    <cfRule type="expression" priority="40" dxfId="3" stopIfTrue="1">
      <formula>K52=0</formula>
    </cfRule>
  </conditionalFormatting>
  <conditionalFormatting sqref="I51:J51 AD51:AE51 AY51:AZ51 BT51:BU51 CO51:CP51 DJ51:DK51 EE51:EF51 EZ51:FA51 FU51:FV51 GP51:GQ51 HK51:HL51 IF51:IG51">
    <cfRule type="expression" priority="41" dxfId="3" stopIfTrue="1">
      <formula>J52=0</formula>
    </cfRule>
  </conditionalFormatting>
  <dataValidations count="6">
    <dataValidation type="decimal" operator="lessThan" allowBlank="1" showInputMessage="1" showErrorMessage="1" errorTitle="Tippfehler" error="Der Tag hat nur 24 Stunden!" sqref="L20:L50 AG20:AG50 BB20:BB50 BW20:BW50 CR20:CR50 DM20:DM50 EH20:EH50 FC20:FC50 FX20:FX50 GS20:GS50 HN20:HN50 II20:II50">
      <formula1>24</formula1>
    </dataValidation>
    <dataValidation type="list" allowBlank="1" showInputMessage="1" showErrorMessage="1" errorTitle="Eingabefehler" error="Geben Sie bitte einen Wert bis max. 31 ein!" sqref="P12 P10 AK12 BF12 CA12 CV12 DQ12 EL12 FG12 GB12 GW12 HR12 IM12 AK10 BF10 CA10 CV10 DQ10 EL10 FG10 GB10 GW10 HR10 IM10">
      <formula1>$A$20:$A$50</formula1>
    </dataValidation>
    <dataValidation type="list" allowBlank="1" showInputMessage="1" showErrorMessage="1" promptTitle="Arbeitsausfall" prompt="U = Urlaub&#10;F = Feiertag&#10;K = Krankheit&#10;KUG oder S-KUG = Kurzarbeitergeld / Saisonkurzarbeitergeld" errorTitle="Falsche Werte" error="Nur vorgegebene Werte eintragen oder Feld leer lassen!" sqref="I20:I50 AD20:AD50 AY20:AY50 BT20:BT50 CO20:CO50 DJ20:DJ50 EE20:EE50 EZ20:EZ50 FU20:FU50 GP20:GP50 HK20:HK50 IF20:IF50">
      <formula1>$A$63:$A$66</formula1>
    </dataValidation>
    <dataValidation type="decimal" allowBlank="1" showErrorMessage="1" errorTitle="Eingabefehler" error="Bitte nur Zahlen eintragen!" sqref="S20:S50 AN20:AN50 BI20:BI50 CD20:CD50 CY20:CY50 DT20:DT50 EO20:EO50 FJ20:FJ50 GE20:GE50 GZ20:GZ50 HU20:HU50 IP20:IP50">
      <formula1>-1000</formula1>
      <formula2>1000</formula2>
    </dataValidation>
    <dataValidation type="whole" allowBlank="1" showErrorMessage="1" errorTitle=" Bitte nur Zahlen eingeben" error="Bitte fertigen Sie eine Liste mit Ihren Baustellen an. Jede Baustelle wird einer Nummer zugeordnet, die Sie dann hier eintragen! Hat der AN auf mehreren Baustellen gearbeitet, entscheiden Sie sich für die Hauptbaustelle. &#10;" sqref="H20:H50 AC20:AC50 AX20:AX50 BS20:BS50 CN20:CN50 DI20:DI50 ED20:ED50 EY20:EY50 FT20:FT50 GO20:GO50 HJ20:HJ50 IE20:IE50">
      <formula1>0</formula1>
      <formula2>9999999999</formula2>
    </dataValidation>
    <dataValidation type="decimal" allowBlank="1" showErrorMessage="1" errorTitle="Eingabefehler" error="Bitte nur Zahlen zwischen 0 und 24 eingeben." sqref="F20:G50 AA20:AB50 AV20:AW50 BQ20:BR50 CL20:CM50 DG20:DH50 EB20:EC50 EW20:EX50 FR20:FS50 GM20:GN50 HH20:HI50 IC20:ID50">
      <formula1>-0.001</formula1>
      <formula2>24.001</formula2>
    </dataValidation>
  </dataValidations>
  <hyperlinks>
    <hyperlink ref="A9:S9" location="Grundangaben!A1" display="Grundangaben!A1"/>
    <hyperlink ref="V9:AN9" location="Grundangaben!A1" display="Grundangaben!A1"/>
    <hyperlink ref="AQ9:BI9" location="Grundangaben!A1" display="Grundangaben!A1"/>
    <hyperlink ref="BL9:CD9" location="Grundangaben!A1" display="Grundangaben!A1"/>
    <hyperlink ref="CG9:CY9" location="Grundangaben!A1" display="Grundangaben!A1"/>
    <hyperlink ref="DB9:DT9" location="Grundangaben!A1" display="Grundangaben!A1"/>
    <hyperlink ref="DW9:EO9" location="Grundangaben!A1" display="Grundangaben!A1"/>
    <hyperlink ref="ER9:FJ9" location="Grundangaben!A1" display="Grundangaben!A1"/>
    <hyperlink ref="FM9:GE9" location="Grundangaben!A1" display="Grundangaben!A1"/>
    <hyperlink ref="GH9:GZ9" location="Grundangaben!A1" display="Grundangaben!A1"/>
    <hyperlink ref="HC9:HU9" location="Grundangaben!A1" display="Grundangaben!A1"/>
    <hyperlink ref="HX9:IP9" location="Grundangaben!A1" display="Grundangaben!A1"/>
  </hyperlinks>
  <printOptions horizontalCentered="1" verticalCentered="1"/>
  <pageMargins left="0.7874015748031497" right="0.7874015748031497" top="0.5905511811023623" bottom="0.5905511811023623" header="0.3937007874015748" footer="0.3937007874015748"/>
  <pageSetup horizontalDpi="600" verticalDpi="600" orientation="portrait" pageOrder="overThenDown"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Singer &amp; Brückner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Monatsstundennachweis Bau</dc:title>
  <dc:subject>Stundenerfassungstabelle</dc:subject>
  <dc:creator>Jörg Singer</dc:creator>
  <cp:keywords/>
  <dc:description/>
  <cp:lastModifiedBy>Singer</cp:lastModifiedBy>
  <cp:lastPrinted>2007-12-12T08:20:30Z</cp:lastPrinted>
  <dcterms:created xsi:type="dcterms:W3CDTF">2002-11-27T07:15:03Z</dcterms:created>
  <dcterms:modified xsi:type="dcterms:W3CDTF">2011-11-17T14:32:26Z</dcterms:modified>
  <cp:category>Lohn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Version">
    <vt:lpwstr>2.0208.2311N</vt:lpwstr>
  </property>
</Properties>
</file>